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.shortcut-targets-by-id\0BzyI_LDbSgtXXzZOZ2twRUFnSEk\0 ROZPOČTY\Adam\3 Kramolna Náves\Rozpočet\"/>
    </mc:Choice>
  </mc:AlternateContent>
  <bookViews>
    <workbookView xWindow="0" yWindow="0" windowWidth="0" windowHeight="0"/>
  </bookViews>
  <sheets>
    <sheet name="Rekapitulace stavby" sheetId="1" r:id="rId1"/>
    <sheet name="20220811 - Úprava veřejné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'20220811 - Úprava veřejné...'!$C$94:$K$885</definedName>
    <definedName name="_xlnm.Print_Area" localSheetId="1">'20220811 - Úprava veřejné...'!$C$4:$J$37,'20220811 - Úprava veřejné...'!$C$43:$J$78,'20220811 - Úprava veřejné...'!$C$84:$K$885</definedName>
    <definedName name="_xlnm.Print_Titles" localSheetId="1">'20220811 - Úprava veřejné...'!$94:$94</definedName>
    <definedName name="_xlnm.Print_Area" localSheetId="2">'Seznam figur'!$C$4:$G$122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885"/>
  <c r="BH885"/>
  <c r="BG885"/>
  <c r="BF885"/>
  <c r="T885"/>
  <c r="T884"/>
  <c r="R885"/>
  <c r="R884"/>
  <c r="P885"/>
  <c r="P884"/>
  <c r="BI883"/>
  <c r="BH883"/>
  <c r="BG883"/>
  <c r="BF883"/>
  <c r="T883"/>
  <c r="T882"/>
  <c r="R883"/>
  <c r="R882"/>
  <c r="P883"/>
  <c r="P882"/>
  <c r="BI881"/>
  <c r="BH881"/>
  <c r="BG881"/>
  <c r="BF881"/>
  <c r="T881"/>
  <c r="R881"/>
  <c r="P881"/>
  <c r="BI880"/>
  <c r="BH880"/>
  <c r="BG880"/>
  <c r="BF880"/>
  <c r="T880"/>
  <c r="R880"/>
  <c r="P880"/>
  <c r="BI878"/>
  <c r="BH878"/>
  <c r="BG878"/>
  <c r="BF878"/>
  <c r="T878"/>
  <c r="R878"/>
  <c r="P878"/>
  <c r="BI877"/>
  <c r="BH877"/>
  <c r="BG877"/>
  <c r="BF877"/>
  <c r="T877"/>
  <c r="R877"/>
  <c r="P877"/>
  <c r="BI869"/>
  <c r="BH869"/>
  <c r="BG869"/>
  <c r="BF869"/>
  <c r="T869"/>
  <c r="T862"/>
  <c r="R869"/>
  <c r="R862"/>
  <c r="P869"/>
  <c r="P862"/>
  <c r="BI863"/>
  <c r="BH863"/>
  <c r="BG863"/>
  <c r="BF863"/>
  <c r="T863"/>
  <c r="R863"/>
  <c r="P863"/>
  <c r="BI860"/>
  <c r="BH860"/>
  <c r="BG860"/>
  <c r="BF860"/>
  <c r="T860"/>
  <c r="R860"/>
  <c r="P860"/>
  <c r="BI852"/>
  <c r="BH852"/>
  <c r="BG852"/>
  <c r="BF852"/>
  <c r="T852"/>
  <c r="R852"/>
  <c r="P852"/>
  <c r="BI844"/>
  <c r="BH844"/>
  <c r="BG844"/>
  <c r="BF844"/>
  <c r="T844"/>
  <c r="R844"/>
  <c r="P844"/>
  <c r="BI843"/>
  <c r="BH843"/>
  <c r="BG843"/>
  <c r="BF843"/>
  <c r="T843"/>
  <c r="R843"/>
  <c r="P843"/>
  <c r="BI837"/>
  <c r="BH837"/>
  <c r="BG837"/>
  <c r="BF837"/>
  <c r="T837"/>
  <c r="R837"/>
  <c r="P837"/>
  <c r="BI832"/>
  <c r="BH832"/>
  <c r="BG832"/>
  <c r="BF832"/>
  <c r="T832"/>
  <c r="R832"/>
  <c r="P832"/>
  <c r="BI825"/>
  <c r="BH825"/>
  <c r="BG825"/>
  <c r="BF825"/>
  <c r="T825"/>
  <c r="R825"/>
  <c r="P825"/>
  <c r="BI820"/>
  <c r="BH820"/>
  <c r="BG820"/>
  <c r="BF820"/>
  <c r="T820"/>
  <c r="R820"/>
  <c r="P820"/>
  <c r="BI817"/>
  <c r="BH817"/>
  <c r="BG817"/>
  <c r="BF817"/>
  <c r="T817"/>
  <c r="R817"/>
  <c r="P817"/>
  <c r="BI813"/>
  <c r="BH813"/>
  <c r="BG813"/>
  <c r="BF813"/>
  <c r="T813"/>
  <c r="R813"/>
  <c r="P813"/>
  <c r="BI807"/>
  <c r="BH807"/>
  <c r="BG807"/>
  <c r="BF807"/>
  <c r="T807"/>
  <c r="R807"/>
  <c r="P807"/>
  <c r="BI805"/>
  <c r="BH805"/>
  <c r="BG805"/>
  <c r="BF805"/>
  <c r="T805"/>
  <c r="R805"/>
  <c r="P805"/>
  <c r="BI799"/>
  <c r="BH799"/>
  <c r="BG799"/>
  <c r="BF799"/>
  <c r="T799"/>
  <c r="R799"/>
  <c r="P799"/>
  <c r="BI796"/>
  <c r="BH796"/>
  <c r="BG796"/>
  <c r="BF796"/>
  <c r="T796"/>
  <c r="R796"/>
  <c r="P796"/>
  <c r="BI791"/>
  <c r="BH791"/>
  <c r="BG791"/>
  <c r="BF791"/>
  <c r="T791"/>
  <c r="R791"/>
  <c r="P791"/>
  <c r="BI786"/>
  <c r="BH786"/>
  <c r="BG786"/>
  <c r="BF786"/>
  <c r="T786"/>
  <c r="R786"/>
  <c r="P786"/>
  <c r="BI781"/>
  <c r="BH781"/>
  <c r="BG781"/>
  <c r="BF781"/>
  <c r="T781"/>
  <c r="R781"/>
  <c r="P781"/>
  <c r="BI775"/>
  <c r="BH775"/>
  <c r="BG775"/>
  <c r="BF775"/>
  <c r="T775"/>
  <c r="R775"/>
  <c r="P775"/>
  <c r="BI772"/>
  <c r="BH772"/>
  <c r="BG772"/>
  <c r="BF772"/>
  <c r="T772"/>
  <c r="R772"/>
  <c r="P772"/>
  <c r="BI765"/>
  <c r="BH765"/>
  <c r="BG765"/>
  <c r="BF765"/>
  <c r="T765"/>
  <c r="R765"/>
  <c r="P765"/>
  <c r="BI759"/>
  <c r="BH759"/>
  <c r="BG759"/>
  <c r="BF759"/>
  <c r="T759"/>
  <c r="R759"/>
  <c r="P759"/>
  <c r="BI752"/>
  <c r="BH752"/>
  <c r="BG752"/>
  <c r="BF752"/>
  <c r="T752"/>
  <c r="R752"/>
  <c r="P752"/>
  <c r="BI749"/>
  <c r="BH749"/>
  <c r="BG749"/>
  <c r="BF749"/>
  <c r="T749"/>
  <c r="R749"/>
  <c r="P749"/>
  <c r="BI742"/>
  <c r="BH742"/>
  <c r="BG742"/>
  <c r="BF742"/>
  <c r="T742"/>
  <c r="R742"/>
  <c r="P742"/>
  <c r="BI740"/>
  <c r="BH740"/>
  <c r="BG740"/>
  <c r="BF740"/>
  <c r="T740"/>
  <c r="R740"/>
  <c r="P740"/>
  <c r="BI734"/>
  <c r="BH734"/>
  <c r="BG734"/>
  <c r="BF734"/>
  <c r="T734"/>
  <c r="R734"/>
  <c r="P734"/>
  <c r="BI729"/>
  <c r="BH729"/>
  <c r="BG729"/>
  <c r="BF729"/>
  <c r="T729"/>
  <c r="R729"/>
  <c r="P729"/>
  <c r="BI722"/>
  <c r="BH722"/>
  <c r="BG722"/>
  <c r="BF722"/>
  <c r="T722"/>
  <c r="R722"/>
  <c r="P722"/>
  <c r="BI719"/>
  <c r="BH719"/>
  <c r="BG719"/>
  <c r="BF719"/>
  <c r="T719"/>
  <c r="R719"/>
  <c r="P719"/>
  <c r="BI715"/>
  <c r="BH715"/>
  <c r="BG715"/>
  <c r="BF715"/>
  <c r="T715"/>
  <c r="R715"/>
  <c r="P715"/>
  <c r="BI710"/>
  <c r="BH710"/>
  <c r="BG710"/>
  <c r="BF710"/>
  <c r="T710"/>
  <c r="R710"/>
  <c r="P710"/>
  <c r="BI706"/>
  <c r="BH706"/>
  <c r="BG706"/>
  <c r="BF706"/>
  <c r="T706"/>
  <c r="R706"/>
  <c r="P706"/>
  <c r="BI701"/>
  <c r="BH701"/>
  <c r="BG701"/>
  <c r="BF701"/>
  <c r="T701"/>
  <c r="R701"/>
  <c r="P701"/>
  <c r="BI697"/>
  <c r="BH697"/>
  <c r="BG697"/>
  <c r="BF697"/>
  <c r="T697"/>
  <c r="R697"/>
  <c r="P697"/>
  <c r="BI692"/>
  <c r="BH692"/>
  <c r="BG692"/>
  <c r="BF692"/>
  <c r="T692"/>
  <c r="R692"/>
  <c r="P692"/>
  <c r="BI688"/>
  <c r="BH688"/>
  <c r="BG688"/>
  <c r="BF688"/>
  <c r="T688"/>
  <c r="R688"/>
  <c r="P688"/>
  <c r="BI683"/>
  <c r="BH683"/>
  <c r="BG683"/>
  <c r="BF683"/>
  <c r="T683"/>
  <c r="R683"/>
  <c r="P683"/>
  <c r="BI679"/>
  <c r="BH679"/>
  <c r="BG679"/>
  <c r="BF679"/>
  <c r="T679"/>
  <c r="R679"/>
  <c r="P679"/>
  <c r="BI674"/>
  <c r="BH674"/>
  <c r="BG674"/>
  <c r="BF674"/>
  <c r="T674"/>
  <c r="R674"/>
  <c r="P674"/>
  <c r="BI670"/>
  <c r="BH670"/>
  <c r="BG670"/>
  <c r="BF670"/>
  <c r="T670"/>
  <c r="R670"/>
  <c r="P670"/>
  <c r="BI665"/>
  <c r="BH665"/>
  <c r="BG665"/>
  <c r="BF665"/>
  <c r="T665"/>
  <c r="R665"/>
  <c r="P665"/>
  <c r="BI661"/>
  <c r="BH661"/>
  <c r="BG661"/>
  <c r="BF661"/>
  <c r="T661"/>
  <c r="R661"/>
  <c r="P661"/>
  <c r="BI655"/>
  <c r="BH655"/>
  <c r="BG655"/>
  <c r="BF655"/>
  <c r="T655"/>
  <c r="R655"/>
  <c r="P655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0"/>
  <c r="BH640"/>
  <c r="BG640"/>
  <c r="BF640"/>
  <c r="T640"/>
  <c r="R640"/>
  <c r="P640"/>
  <c r="BI638"/>
  <c r="BH638"/>
  <c r="BG638"/>
  <c r="BF638"/>
  <c r="T638"/>
  <c r="R638"/>
  <c r="P638"/>
  <c r="BI632"/>
  <c r="BH632"/>
  <c r="BG632"/>
  <c r="BF632"/>
  <c r="T632"/>
  <c r="R632"/>
  <c r="P632"/>
  <c r="BI630"/>
  <c r="BH630"/>
  <c r="BG630"/>
  <c r="BF630"/>
  <c r="T630"/>
  <c r="R630"/>
  <c r="P630"/>
  <c r="BI624"/>
  <c r="BH624"/>
  <c r="BG624"/>
  <c r="BF624"/>
  <c r="T624"/>
  <c r="R624"/>
  <c r="P624"/>
  <c r="BI620"/>
  <c r="BH620"/>
  <c r="BG620"/>
  <c r="BF620"/>
  <c r="T620"/>
  <c r="T619"/>
  <c r="R620"/>
  <c r="R619"/>
  <c r="P620"/>
  <c r="P619"/>
  <c r="BI617"/>
  <c r="BH617"/>
  <c r="BG617"/>
  <c r="BF617"/>
  <c r="T617"/>
  <c r="R617"/>
  <c r="P617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2"/>
  <c r="BH602"/>
  <c r="BG602"/>
  <c r="BF602"/>
  <c r="T602"/>
  <c r="R602"/>
  <c r="P602"/>
  <c r="BI597"/>
  <c r="BH597"/>
  <c r="BG597"/>
  <c r="BF597"/>
  <c r="T597"/>
  <c r="R597"/>
  <c r="P597"/>
  <c r="BI592"/>
  <c r="BH592"/>
  <c r="BG592"/>
  <c r="BF592"/>
  <c r="T592"/>
  <c r="R592"/>
  <c r="P592"/>
  <c r="BI588"/>
  <c r="BH588"/>
  <c r="BG588"/>
  <c r="BF588"/>
  <c r="T588"/>
  <c r="R588"/>
  <c r="P588"/>
  <c r="BI584"/>
  <c r="BH584"/>
  <c r="BG584"/>
  <c r="BF584"/>
  <c r="T584"/>
  <c r="R584"/>
  <c r="P584"/>
  <c r="BI579"/>
  <c r="BH579"/>
  <c r="BG579"/>
  <c r="BF579"/>
  <c r="T579"/>
  <c r="R579"/>
  <c r="P579"/>
  <c r="BI577"/>
  <c r="BH577"/>
  <c r="BG577"/>
  <c r="BF577"/>
  <c r="T577"/>
  <c r="R577"/>
  <c r="P577"/>
  <c r="BI572"/>
  <c r="BH572"/>
  <c r="BG572"/>
  <c r="BF572"/>
  <c r="T572"/>
  <c r="R572"/>
  <c r="P572"/>
  <c r="BI566"/>
  <c r="BH566"/>
  <c r="BG566"/>
  <c r="BF566"/>
  <c r="T566"/>
  <c r="R566"/>
  <c r="P566"/>
  <c r="BI560"/>
  <c r="BH560"/>
  <c r="BG560"/>
  <c r="BF560"/>
  <c r="T560"/>
  <c r="R560"/>
  <c r="P560"/>
  <c r="BI554"/>
  <c r="BH554"/>
  <c r="BG554"/>
  <c r="BF554"/>
  <c r="T554"/>
  <c r="R554"/>
  <c r="P554"/>
  <c r="BI548"/>
  <c r="BH548"/>
  <c r="BG548"/>
  <c r="BF548"/>
  <c r="T548"/>
  <c r="R548"/>
  <c r="P548"/>
  <c r="BI540"/>
  <c r="BH540"/>
  <c r="BG540"/>
  <c r="BF540"/>
  <c r="T540"/>
  <c r="R540"/>
  <c r="P540"/>
  <c r="BI535"/>
  <c r="BH535"/>
  <c r="BG535"/>
  <c r="BF535"/>
  <c r="T535"/>
  <c r="R535"/>
  <c r="P535"/>
  <c r="BI528"/>
  <c r="BH528"/>
  <c r="BG528"/>
  <c r="BF528"/>
  <c r="T528"/>
  <c r="R528"/>
  <c r="P528"/>
  <c r="BI527"/>
  <c r="BH527"/>
  <c r="BG527"/>
  <c r="BF527"/>
  <c r="T527"/>
  <c r="R527"/>
  <c r="P527"/>
  <c r="BI521"/>
  <c r="BH521"/>
  <c r="BG521"/>
  <c r="BF521"/>
  <c r="T521"/>
  <c r="R521"/>
  <c r="P521"/>
  <c r="BI520"/>
  <c r="BH520"/>
  <c r="BG520"/>
  <c r="BF520"/>
  <c r="T520"/>
  <c r="R520"/>
  <c r="P520"/>
  <c r="BI513"/>
  <c r="BH513"/>
  <c r="BG513"/>
  <c r="BF513"/>
  <c r="T513"/>
  <c r="R513"/>
  <c r="P513"/>
  <c r="BI512"/>
  <c r="BH512"/>
  <c r="BG512"/>
  <c r="BF512"/>
  <c r="T512"/>
  <c r="R512"/>
  <c r="P512"/>
  <c r="BI506"/>
  <c r="BH506"/>
  <c r="BG506"/>
  <c r="BF506"/>
  <c r="T506"/>
  <c r="R506"/>
  <c r="P506"/>
  <c r="BI500"/>
  <c r="BH500"/>
  <c r="BG500"/>
  <c r="BF500"/>
  <c r="T500"/>
  <c r="R500"/>
  <c r="P500"/>
  <c r="BI493"/>
  <c r="BH493"/>
  <c r="BG493"/>
  <c r="BF493"/>
  <c r="T493"/>
  <c r="R493"/>
  <c r="P493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79"/>
  <c r="BH479"/>
  <c r="BG479"/>
  <c r="BF479"/>
  <c r="T479"/>
  <c r="R479"/>
  <c r="P479"/>
  <c r="BI473"/>
  <c r="BH473"/>
  <c r="BG473"/>
  <c r="BF473"/>
  <c r="T473"/>
  <c r="R473"/>
  <c r="P473"/>
  <c r="BI471"/>
  <c r="BH471"/>
  <c r="BG471"/>
  <c r="BF471"/>
  <c r="T471"/>
  <c r="R471"/>
  <c r="P471"/>
  <c r="BI464"/>
  <c r="BH464"/>
  <c r="BG464"/>
  <c r="BF464"/>
  <c r="T464"/>
  <c r="R464"/>
  <c r="P464"/>
  <c r="BI457"/>
  <c r="BH457"/>
  <c r="BG457"/>
  <c r="BF457"/>
  <c r="T457"/>
  <c r="R457"/>
  <c r="P457"/>
  <c r="BI451"/>
  <c r="BH451"/>
  <c r="BG451"/>
  <c r="BF451"/>
  <c r="T451"/>
  <c r="R451"/>
  <c r="P451"/>
  <c r="BI445"/>
  <c r="BH445"/>
  <c r="BG445"/>
  <c r="BF445"/>
  <c r="T445"/>
  <c r="R445"/>
  <c r="P445"/>
  <c r="BI436"/>
  <c r="BH436"/>
  <c r="BG436"/>
  <c r="BF436"/>
  <c r="T436"/>
  <c r="R436"/>
  <c r="P436"/>
  <c r="BI431"/>
  <c r="BH431"/>
  <c r="BG431"/>
  <c r="BF431"/>
  <c r="T431"/>
  <c r="R431"/>
  <c r="P431"/>
  <c r="BI424"/>
  <c r="BH424"/>
  <c r="BG424"/>
  <c r="BF424"/>
  <c r="T424"/>
  <c r="R424"/>
  <c r="P424"/>
  <c r="BI420"/>
  <c r="BH420"/>
  <c r="BG420"/>
  <c r="BF420"/>
  <c r="T420"/>
  <c r="R420"/>
  <c r="P420"/>
  <c r="BI413"/>
  <c r="BH413"/>
  <c r="BG413"/>
  <c r="BF413"/>
  <c r="T413"/>
  <c r="R413"/>
  <c r="P413"/>
  <c r="BI407"/>
  <c r="BH407"/>
  <c r="BG407"/>
  <c r="BF407"/>
  <c r="T407"/>
  <c r="R407"/>
  <c r="P407"/>
  <c r="BI401"/>
  <c r="BH401"/>
  <c r="BG401"/>
  <c r="BF401"/>
  <c r="T401"/>
  <c r="R401"/>
  <c r="P401"/>
  <c r="BI395"/>
  <c r="BH395"/>
  <c r="BG395"/>
  <c r="BF395"/>
  <c r="T395"/>
  <c r="R395"/>
  <c r="P395"/>
  <c r="BI393"/>
  <c r="BH393"/>
  <c r="BG393"/>
  <c r="BF393"/>
  <c r="T393"/>
  <c r="R393"/>
  <c r="P393"/>
  <c r="BI389"/>
  <c r="BH389"/>
  <c r="BG389"/>
  <c r="BF389"/>
  <c r="T389"/>
  <c r="R389"/>
  <c r="P389"/>
  <c r="BI385"/>
  <c r="BH385"/>
  <c r="BG385"/>
  <c r="BF385"/>
  <c r="T385"/>
  <c r="R385"/>
  <c r="P385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0"/>
  <c r="BH360"/>
  <c r="BG360"/>
  <c r="BF360"/>
  <c r="T360"/>
  <c r="R360"/>
  <c r="P360"/>
  <c r="BI353"/>
  <c r="BH353"/>
  <c r="BG353"/>
  <c r="BF353"/>
  <c r="T353"/>
  <c r="T352"/>
  <c r="R353"/>
  <c r="R352"/>
  <c r="P353"/>
  <c r="P352"/>
  <c r="BI346"/>
  <c r="BH346"/>
  <c r="BG346"/>
  <c r="BF346"/>
  <c r="T346"/>
  <c r="R346"/>
  <c r="P346"/>
  <c r="BI339"/>
  <c r="BH339"/>
  <c r="BG339"/>
  <c r="BF339"/>
  <c r="T339"/>
  <c r="R339"/>
  <c r="P339"/>
  <c r="BI333"/>
  <c r="BH333"/>
  <c r="BG333"/>
  <c r="BF333"/>
  <c r="T333"/>
  <c r="R333"/>
  <c r="P333"/>
  <c r="BI316"/>
  <c r="BH316"/>
  <c r="BG316"/>
  <c r="BF316"/>
  <c r="T316"/>
  <c r="R316"/>
  <c r="P316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3"/>
  <c r="BH283"/>
  <c r="BG283"/>
  <c r="BF283"/>
  <c r="T283"/>
  <c r="R283"/>
  <c r="P283"/>
  <c r="BI279"/>
  <c r="BH279"/>
  <c r="BG279"/>
  <c r="BF279"/>
  <c r="T279"/>
  <c r="R279"/>
  <c r="P279"/>
  <c r="BI273"/>
  <c r="BH273"/>
  <c r="BG273"/>
  <c r="BF273"/>
  <c r="T273"/>
  <c r="R273"/>
  <c r="P273"/>
  <c r="BI269"/>
  <c r="BH269"/>
  <c r="BG269"/>
  <c r="BF269"/>
  <c r="T269"/>
  <c r="R269"/>
  <c r="P269"/>
  <c r="BI263"/>
  <c r="BH263"/>
  <c r="BG263"/>
  <c r="BF263"/>
  <c r="T263"/>
  <c r="R263"/>
  <c r="P263"/>
  <c r="BI259"/>
  <c r="BH259"/>
  <c r="BG259"/>
  <c r="BF259"/>
  <c r="T259"/>
  <c r="R259"/>
  <c r="P259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0"/>
  <c r="BH240"/>
  <c r="BG240"/>
  <c r="BF240"/>
  <c r="T240"/>
  <c r="R240"/>
  <c r="P240"/>
  <c r="BI235"/>
  <c r="BH235"/>
  <c r="BG235"/>
  <c r="BF235"/>
  <c r="T235"/>
  <c r="R235"/>
  <c r="P235"/>
  <c r="BI229"/>
  <c r="BH229"/>
  <c r="BG229"/>
  <c r="BF229"/>
  <c r="T229"/>
  <c r="R229"/>
  <c r="P229"/>
  <c r="BI223"/>
  <c r="BH223"/>
  <c r="BG223"/>
  <c r="BF223"/>
  <c r="T223"/>
  <c r="R223"/>
  <c r="P223"/>
  <c r="BI217"/>
  <c r="BH217"/>
  <c r="BG217"/>
  <c r="BF217"/>
  <c r="T217"/>
  <c r="R217"/>
  <c r="P217"/>
  <c r="BI209"/>
  <c r="BH209"/>
  <c r="BG209"/>
  <c r="BF209"/>
  <c r="T209"/>
  <c r="R209"/>
  <c r="P209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1"/>
  <c r="BH181"/>
  <c r="BG181"/>
  <c r="BF181"/>
  <c r="T181"/>
  <c r="R181"/>
  <c r="P181"/>
  <c r="BI173"/>
  <c r="BH173"/>
  <c r="BG173"/>
  <c r="BF173"/>
  <c r="T173"/>
  <c r="R173"/>
  <c r="P173"/>
  <c r="BI167"/>
  <c r="BH167"/>
  <c r="BG167"/>
  <c r="BF167"/>
  <c r="T167"/>
  <c r="R167"/>
  <c r="P167"/>
  <c r="BI151"/>
  <c r="BH151"/>
  <c r="BG151"/>
  <c r="BF151"/>
  <c r="T151"/>
  <c r="R151"/>
  <c r="P151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BI120"/>
  <c r="BH120"/>
  <c r="BG120"/>
  <c r="BF120"/>
  <c r="T120"/>
  <c r="R120"/>
  <c r="P120"/>
  <c r="BI114"/>
  <c r="BH114"/>
  <c r="BG114"/>
  <c r="BF114"/>
  <c r="T114"/>
  <c r="R114"/>
  <c r="P114"/>
  <c r="BI106"/>
  <c r="BH106"/>
  <c r="BG106"/>
  <c r="BF106"/>
  <c r="T106"/>
  <c r="R106"/>
  <c r="P106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1"/>
  <c r="J50"/>
  <c r="F50"/>
  <c r="F48"/>
  <c r="E46"/>
  <c r="J16"/>
  <c r="E16"/>
  <c r="F51"/>
  <c r="J15"/>
  <c r="J10"/>
  <c r="J89"/>
  <c i="1" r="L50"/>
  <c r="AM50"/>
  <c r="AM49"/>
  <c r="L49"/>
  <c r="AM47"/>
  <c r="L47"/>
  <c r="L45"/>
  <c r="L44"/>
  <c i="2" r="J878"/>
  <c r="BK843"/>
  <c r="J772"/>
  <c r="BK638"/>
  <c r="J513"/>
  <c r="BK385"/>
  <c r="BK291"/>
  <c r="J181"/>
  <c r="BK799"/>
  <c r="BK648"/>
  <c r="J592"/>
  <c r="J464"/>
  <c r="J253"/>
  <c r="BK181"/>
  <c r="J742"/>
  <c r="J584"/>
  <c r="J413"/>
  <c r="J295"/>
  <c r="BK832"/>
  <c r="BK679"/>
  <c r="J572"/>
  <c r="J401"/>
  <c r="BK144"/>
  <c r="BK880"/>
  <c r="J781"/>
  <c r="J648"/>
  <c r="J535"/>
  <c r="J436"/>
  <c r="BK346"/>
  <c r="BK196"/>
  <c r="BK844"/>
  <c r="BK715"/>
  <c r="BK617"/>
  <c r="J520"/>
  <c r="BK360"/>
  <c r="J229"/>
  <c r="J799"/>
  <c r="BK652"/>
  <c r="J457"/>
  <c r="BK289"/>
  <c r="J144"/>
  <c r="J786"/>
  <c r="BK650"/>
  <c r="BK513"/>
  <c r="J353"/>
  <c r="J885"/>
  <c r="J852"/>
  <c r="J722"/>
  <c r="BK577"/>
  <c r="J451"/>
  <c r="BK339"/>
  <c r="BK253"/>
  <c r="BK98"/>
  <c r="J719"/>
  <c r="BK620"/>
  <c r="J493"/>
  <c r="J306"/>
  <c r="J189"/>
  <c r="J807"/>
  <c r="J697"/>
  <c r="J577"/>
  <c r="BK401"/>
  <c r="BK283"/>
  <c r="BK126"/>
  <c r="BK710"/>
  <c r="J588"/>
  <c r="J431"/>
  <c r="J132"/>
  <c r="BK722"/>
  <c r="BK640"/>
  <c r="J512"/>
  <c r="BK316"/>
  <c r="J196"/>
  <c r="J775"/>
  <c r="BK612"/>
  <c r="BK548"/>
  <c r="BK393"/>
  <c r="J269"/>
  <c r="J98"/>
  <c r="BK719"/>
  <c r="J612"/>
  <c r="BK485"/>
  <c r="BK229"/>
  <c r="J880"/>
  <c r="BK869"/>
  <c r="BK734"/>
  <c r="J597"/>
  <c r="J487"/>
  <c r="BK413"/>
  <c r="J304"/>
  <c r="BK249"/>
  <c r="J837"/>
  <c r="J692"/>
  <c r="BK560"/>
  <c r="J424"/>
  <c r="J240"/>
  <c r="J104"/>
  <c r="BK692"/>
  <c r="J560"/>
  <c r="J389"/>
  <c r="BK306"/>
  <c r="BK151"/>
  <c r="BK775"/>
  <c r="BK630"/>
  <c r="BK471"/>
  <c r="BK200"/>
  <c r="J883"/>
  <c r="J820"/>
  <c r="BK740"/>
  <c r="J566"/>
  <c r="J473"/>
  <c r="BK295"/>
  <c r="J223"/>
  <c r="J863"/>
  <c r="J674"/>
  <c r="J485"/>
  <c r="BK279"/>
  <c r="J843"/>
  <c r="BK674"/>
  <c r="BK588"/>
  <c r="BK376"/>
  <c r="J249"/>
  <c r="J106"/>
  <c r="BK749"/>
  <c r="BK592"/>
  <c r="J407"/>
  <c r="J151"/>
  <c r="BK878"/>
  <c r="BK807"/>
  <c r="BK665"/>
  <c r="BK624"/>
  <c r="BK512"/>
  <c r="BK389"/>
  <c r="BK293"/>
  <c r="J194"/>
  <c r="BK772"/>
  <c r="J679"/>
  <c r="J610"/>
  <c r="BK451"/>
  <c r="BK235"/>
  <c r="BK860"/>
  <c r="J638"/>
  <c r="BK540"/>
  <c r="J385"/>
  <c r="BK251"/>
  <c r="J860"/>
  <c r="BK752"/>
  <c r="J620"/>
  <c r="BK506"/>
  <c r="J380"/>
  <c r="BK852"/>
  <c r="BK683"/>
  <c r="J579"/>
  <c r="J376"/>
  <c r="BK269"/>
  <c r="BK114"/>
  <c r="BK688"/>
  <c r="J420"/>
  <c r="J293"/>
  <c r="BK132"/>
  <c r="BK796"/>
  <c r="J665"/>
  <c r="J548"/>
  <c r="J395"/>
  <c r="BK885"/>
  <c r="BK817"/>
  <c r="J655"/>
  <c r="J554"/>
  <c r="BK457"/>
  <c r="BK333"/>
  <c r="BK209"/>
  <c r="J869"/>
  <c r="J710"/>
  <c r="BK614"/>
  <c r="J500"/>
  <c r="J291"/>
  <c r="BK765"/>
  <c r="J617"/>
  <c r="J471"/>
  <c r="J279"/>
  <c r="BK104"/>
  <c r="J715"/>
  <c r="BK527"/>
  <c r="BK365"/>
  <c i="1" r="AS54"/>
  <c i="2" r="J877"/>
  <c r="J796"/>
  <c r="BK661"/>
  <c r="J521"/>
  <c r="BK407"/>
  <c r="BK310"/>
  <c r="BK259"/>
  <c r="J805"/>
  <c r="BK701"/>
  <c r="BK597"/>
  <c r="BK436"/>
  <c r="BK304"/>
  <c r="BK194"/>
  <c r="J729"/>
  <c r="J614"/>
  <c r="BK487"/>
  <c r="J316"/>
  <c r="BK189"/>
  <c r="J817"/>
  <c r="BK632"/>
  <c r="BK473"/>
  <c r="J235"/>
  <c r="J881"/>
  <c r="J825"/>
  <c r="BK742"/>
  <c r="J652"/>
  <c r="J527"/>
  <c r="BK420"/>
  <c r="BK308"/>
  <c r="BK217"/>
  <c r="J832"/>
  <c r="BK697"/>
  <c r="BK554"/>
  <c r="BK369"/>
  <c r="J263"/>
  <c r="BK781"/>
  <c r="BK670"/>
  <c r="BK493"/>
  <c r="J333"/>
  <c r="BK167"/>
  <c r="BK820"/>
  <c r="J670"/>
  <c r="BK479"/>
  <c r="BK240"/>
  <c r="J765"/>
  <c r="J624"/>
  <c r="J479"/>
  <c r="BK302"/>
  <c r="J173"/>
  <c r="BK805"/>
  <c r="J650"/>
  <c r="J506"/>
  <c r="J310"/>
  <c r="BK223"/>
  <c r="J759"/>
  <c r="J640"/>
  <c r="J445"/>
  <c r="J138"/>
  <c r="BK881"/>
  <c r="BK791"/>
  <c r="J683"/>
  <c r="BK528"/>
  <c r="BK445"/>
  <c r="BK353"/>
  <c r="BK263"/>
  <c r="J126"/>
  <c r="BK759"/>
  <c r="J630"/>
  <c r="J365"/>
  <c r="J209"/>
  <c r="BK813"/>
  <c r="BK655"/>
  <c r="BK535"/>
  <c r="J339"/>
  <c r="J247"/>
  <c r="J813"/>
  <c r="J661"/>
  <c r="BK486"/>
  <c r="J259"/>
  <c r="BK883"/>
  <c r="BK863"/>
  <c r="BK706"/>
  <c r="BK602"/>
  <c r="BK500"/>
  <c r="BK380"/>
  <c r="J273"/>
  <c r="BK120"/>
  <c r="BK729"/>
  <c r="J632"/>
  <c r="BK572"/>
  <c r="J372"/>
  <c r="J251"/>
  <c r="J167"/>
  <c r="J752"/>
  <c r="BK566"/>
  <c r="BK395"/>
  <c r="BK273"/>
  <c r="BK837"/>
  <c r="J701"/>
  <c r="J528"/>
  <c r="J369"/>
  <c r="J114"/>
  <c r="BK877"/>
  <c r="BK786"/>
  <c r="J540"/>
  <c r="J486"/>
  <c r="BK372"/>
  <c r="J289"/>
  <c r="BK138"/>
  <c r="J734"/>
  <c r="BK646"/>
  <c r="BK584"/>
  <c r="J393"/>
  <c r="J283"/>
  <c r="J120"/>
  <c r="J749"/>
  <c r="BK610"/>
  <c r="BK424"/>
  <c r="J302"/>
  <c r="J217"/>
  <c r="J791"/>
  <c r="J646"/>
  <c r="BK521"/>
  <c r="J360"/>
  <c r="J200"/>
  <c r="J706"/>
  <c r="J602"/>
  <c r="BK431"/>
  <c r="BK247"/>
  <c r="J844"/>
  <c r="J740"/>
  <c r="BK579"/>
  <c r="BK464"/>
  <c r="J346"/>
  <c r="BK173"/>
  <c r="BK825"/>
  <c r="J688"/>
  <c r="BK520"/>
  <c r="J308"/>
  <c r="BK106"/>
  <c l="1" r="T97"/>
  <c r="P301"/>
  <c r="P332"/>
  <c r="P359"/>
  <c r="T435"/>
  <c r="T609"/>
  <c r="R623"/>
  <c r="R654"/>
  <c r="P721"/>
  <c r="R774"/>
  <c r="P798"/>
  <c r="P819"/>
  <c r="P879"/>
  <c r="R97"/>
  <c r="R301"/>
  <c r="R332"/>
  <c r="BK359"/>
  <c r="J359"/>
  <c r="J61"/>
  <c r="P435"/>
  <c r="R609"/>
  <c r="P623"/>
  <c r="BK654"/>
  <c r="J654"/>
  <c r="J67"/>
  <c r="BK721"/>
  <c r="J721"/>
  <c r="J68"/>
  <c r="BK774"/>
  <c r="J774"/>
  <c r="J69"/>
  <c r="R798"/>
  <c r="T819"/>
  <c r="T876"/>
  <c r="T879"/>
  <c r="P97"/>
  <c r="P96"/>
  <c r="T301"/>
  <c r="T332"/>
  <c r="T359"/>
  <c r="R435"/>
  <c r="P609"/>
  <c r="T623"/>
  <c r="T654"/>
  <c r="T721"/>
  <c r="T774"/>
  <c r="T798"/>
  <c r="R819"/>
  <c r="P876"/>
  <c r="P875"/>
  <c r="BK879"/>
  <c r="J879"/>
  <c r="J75"/>
  <c r="BK97"/>
  <c r="J97"/>
  <c r="J57"/>
  <c r="BK301"/>
  <c r="J301"/>
  <c r="J58"/>
  <c r="BK332"/>
  <c r="J332"/>
  <c r="J59"/>
  <c r="R359"/>
  <c r="BK435"/>
  <c r="J435"/>
  <c r="J62"/>
  <c r="BK609"/>
  <c r="J609"/>
  <c r="J63"/>
  <c r="BK623"/>
  <c r="J623"/>
  <c r="J66"/>
  <c r="P654"/>
  <c r="R721"/>
  <c r="P774"/>
  <c r="BK798"/>
  <c r="J798"/>
  <c r="J70"/>
  <c r="BK819"/>
  <c r="J819"/>
  <c r="J71"/>
  <c r="BK876"/>
  <c r="R876"/>
  <c r="R879"/>
  <c r="BK884"/>
  <c r="J884"/>
  <c r="J77"/>
  <c r="BK352"/>
  <c r="J352"/>
  <c r="J60"/>
  <c r="BK619"/>
  <c r="J619"/>
  <c r="J64"/>
  <c r="BK862"/>
  <c r="J862"/>
  <c r="J72"/>
  <c r="BK882"/>
  <c r="J882"/>
  <c r="J76"/>
  <c r="J48"/>
  <c r="F92"/>
  <c r="BE98"/>
  <c r="BE104"/>
  <c r="BE173"/>
  <c r="BE181"/>
  <c r="BE189"/>
  <c r="BE209"/>
  <c r="BE217"/>
  <c r="BE247"/>
  <c r="BE253"/>
  <c r="BE259"/>
  <c r="BE289"/>
  <c r="BE291"/>
  <c r="BE293"/>
  <c r="BE295"/>
  <c r="BE308"/>
  <c r="BE310"/>
  <c r="BE316"/>
  <c r="BE333"/>
  <c r="BE339"/>
  <c r="BE360"/>
  <c r="BE389"/>
  <c r="BE420"/>
  <c r="BE436"/>
  <c r="BE451"/>
  <c r="BE457"/>
  <c r="BE487"/>
  <c r="BE493"/>
  <c r="BE521"/>
  <c r="BE535"/>
  <c r="BE540"/>
  <c r="BE560"/>
  <c r="BE584"/>
  <c r="BE602"/>
  <c r="BE652"/>
  <c r="BE692"/>
  <c r="BE722"/>
  <c r="BE729"/>
  <c r="BE740"/>
  <c r="BE765"/>
  <c r="BE781"/>
  <c r="BE805"/>
  <c r="BE807"/>
  <c r="BE837"/>
  <c r="BE852"/>
  <c r="BE114"/>
  <c r="BE194"/>
  <c r="BE200"/>
  <c r="BE229"/>
  <c r="BE235"/>
  <c r="BE263"/>
  <c r="BE369"/>
  <c r="BE372"/>
  <c r="BE431"/>
  <c r="BE445"/>
  <c r="BE479"/>
  <c r="BE485"/>
  <c r="BE512"/>
  <c r="BE520"/>
  <c r="BE554"/>
  <c r="BE592"/>
  <c r="BE597"/>
  <c r="BE617"/>
  <c r="BE620"/>
  <c r="BE640"/>
  <c r="BE646"/>
  <c r="BE661"/>
  <c r="BE701"/>
  <c r="BE706"/>
  <c r="BE710"/>
  <c r="BE715"/>
  <c r="BE719"/>
  <c r="BE813"/>
  <c r="BE820"/>
  <c r="BE832"/>
  <c r="BE863"/>
  <c r="BE869"/>
  <c r="BE120"/>
  <c r="BE126"/>
  <c r="BE138"/>
  <c r="BE196"/>
  <c r="BE249"/>
  <c r="BE283"/>
  <c r="BE306"/>
  <c r="BE346"/>
  <c r="BE353"/>
  <c r="BE376"/>
  <c r="BE380"/>
  <c r="BE385"/>
  <c r="BE407"/>
  <c r="BE413"/>
  <c r="BE464"/>
  <c r="BE471"/>
  <c r="BE486"/>
  <c r="BE500"/>
  <c r="BE527"/>
  <c r="BE528"/>
  <c r="BE548"/>
  <c r="BE577"/>
  <c r="BE612"/>
  <c r="BE624"/>
  <c r="BE648"/>
  <c r="BE650"/>
  <c r="BE655"/>
  <c r="BE670"/>
  <c r="BE734"/>
  <c r="BE742"/>
  <c r="BE775"/>
  <c r="BE786"/>
  <c r="BE791"/>
  <c r="BE817"/>
  <c r="BE106"/>
  <c r="BE132"/>
  <c r="BE144"/>
  <c r="BE151"/>
  <c r="BE167"/>
  <c r="BE223"/>
  <c r="BE240"/>
  <c r="BE251"/>
  <c r="BE269"/>
  <c r="BE273"/>
  <c r="BE279"/>
  <c r="BE302"/>
  <c r="BE304"/>
  <c r="BE365"/>
  <c r="BE393"/>
  <c r="BE395"/>
  <c r="BE401"/>
  <c r="BE424"/>
  <c r="BE473"/>
  <c r="BE506"/>
  <c r="BE513"/>
  <c r="BE566"/>
  <c r="BE572"/>
  <c r="BE579"/>
  <c r="BE588"/>
  <c r="BE610"/>
  <c r="BE614"/>
  <c r="BE630"/>
  <c r="BE632"/>
  <c r="BE638"/>
  <c r="BE665"/>
  <c r="BE674"/>
  <c r="BE679"/>
  <c r="BE683"/>
  <c r="BE688"/>
  <c r="BE697"/>
  <c r="BE749"/>
  <c r="BE752"/>
  <c r="BE759"/>
  <c r="BE772"/>
  <c r="BE796"/>
  <c r="BE799"/>
  <c r="BE825"/>
  <c r="BE843"/>
  <c r="BE844"/>
  <c r="BE860"/>
  <c r="BE877"/>
  <c r="BE878"/>
  <c r="BE880"/>
  <c r="BE881"/>
  <c r="BE883"/>
  <c r="BE885"/>
  <c r="F33"/>
  <c i="1" r="BB55"/>
  <c r="BB54"/>
  <c r="AX54"/>
  <c i="2" r="F34"/>
  <c i="1" r="BC55"/>
  <c r="BC54"/>
  <c r="AY54"/>
  <c i="2" r="J32"/>
  <c i="1" r="AW55"/>
  <c i="2" r="F35"/>
  <c i="1" r="BD55"/>
  <c r="BD54"/>
  <c r="W33"/>
  <c i="2" r="F32"/>
  <c i="1" r="BA55"/>
  <c r="BA54"/>
  <c r="W30"/>
  <c i="2" l="1" r="T875"/>
  <c r="R875"/>
  <c r="R96"/>
  <c r="P622"/>
  <c r="P95"/>
  <c i="1" r="AU55"/>
  <c i="2" r="R622"/>
  <c r="T96"/>
  <c r="BK875"/>
  <c r="J875"/>
  <c r="J73"/>
  <c r="T622"/>
  <c r="BK622"/>
  <c r="J622"/>
  <c r="J65"/>
  <c r="J876"/>
  <c r="J74"/>
  <c r="BK96"/>
  <c r="J31"/>
  <c i="1" r="AV55"/>
  <c r="AT55"/>
  <c r="W32"/>
  <c r="W31"/>
  <c r="AU54"/>
  <c r="AW54"/>
  <c r="AK30"/>
  <c i="2" r="F31"/>
  <c i="1" r="AZ55"/>
  <c r="AZ54"/>
  <c r="W29"/>
  <c i="2" l="1" r="BK95"/>
  <c r="J95"/>
  <c r="T95"/>
  <c r="R95"/>
  <c r="J96"/>
  <c r="J56"/>
  <c r="J28"/>
  <c i="1" r="AG55"/>
  <c r="AG54"/>
  <c r="AK26"/>
  <c r="AV54"/>
  <c r="AK29"/>
  <c r="AK35"/>
  <c i="2" l="1" r="J37"/>
  <c r="J55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<sst xmlns="http://schemas.openxmlformats.org/spreadsheetml/2006/main">
  <si>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</si>
  <si>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</si>
  <si>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</si>
  <si>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</si>
  <si>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</si>
  <si>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{5a5dff1c-ccfc-4209-b3ce-73098c069c0f}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</si>
  <si>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</si>
  <si>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</si>
  <si>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</si>
  <si>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</si>
  <si>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</si>
  <si>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</si>
  <si>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</si>
  <si>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</si>
  <si>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20220811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</si>
  <si>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</si>
  <si>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</si>
  <si>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veřejného prostoru před prodejnou č.p. 145, Kramolna</t>
  </si>
  <si>
    <t>KSO:</t>
  </si>
  <si>
    <t/>
  </si>
  <si>
    <t>CC-CZ:</t>
  </si>
  <si>
    <t>Místo:</t>
  </si>
  <si>
    <t>Kramolna</t>
  </si>
  <si>
    <t>Datum:</t>
  </si>
  <si>
    <t>11. 8. 2022</t>
  </si>
  <si>
    <t>Zadavatel:</t>
  </si>
  <si>
    <t>IČ:</t>
  </si>
  <si>
    <t>00273147</t>
  </si>
  <si>
    <t>Obecní úřad Kramolna</t>
  </si>
  <si>
    <t>DIČ:</t>
  </si>
  <si>
    <t>Uchazeč:</t>
  </si>
  <si>
    <t>Vyplň údaj</t>
  </si>
  <si>
    <t>Projektant:</t>
  </si>
  <si>
    <t>Ing. Adam Langenberger</t>
  </si>
  <si>
    <t>True</t>
  </si>
  <si>
    <t>Zpracovatel:</t>
  </si>
  <si>
    <t>05985404</t>
  </si>
  <si>
    <t>BACing s.r.o.</t>
  </si>
  <si>
    <t>CZ05985404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</si>
  <si>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</si>
  <si>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</si>
  <si>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</si>
  <si>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</si>
  <si>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</si>
  <si>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</si>
  <si>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</si>
  <si>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</si>
  <si>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</si>
  <si>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</si>
  <si>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</si>
  <si>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</si>
  <si>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</si>
  <si>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</si>
  <si>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</si>
  <si>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</si>
  <si>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</si>
  <si>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</si>
  <si>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</si>
  <si>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</si>
  <si>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</si>
  <si>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</si>
  <si>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</si>
  <si>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</si>
  <si>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</si>
  <si>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</si>
  <si>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</si>
  <si>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</si>
  <si>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</si>
  <si>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</si>
  <si>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</si>
  <si>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</si>
  <si>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</si>
  <si>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</si>
  <si>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</si>
  <si>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</si>
  <si>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</si>
  <si>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</si>
  <si>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</si>
  <si>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</si>
  <si>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</si>
  <si>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</si>
  <si>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</si>
  <si>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or</t>
  </si>
  <si>
    <t>ornice</t>
  </si>
  <si>
    <t>m2</t>
  </si>
  <si>
    <t>273</t>
  </si>
  <si>
    <t>2</t>
  </si>
  <si>
    <t>odk</t>
  </si>
  <si>
    <t>odkopávky</t>
  </si>
  <si>
    <t>m3</t>
  </si>
  <si>
    <t>46,685</t>
  </si>
  <si>
    <t>KRYCÍ LIST SOUPISU PRACÍ</t>
  </si>
  <si>
    <t>rampa</t>
  </si>
  <si>
    <t>32</t>
  </si>
  <si>
    <t>dlazba_zula</t>
  </si>
  <si>
    <t>žulová dlažba</t>
  </si>
  <si>
    <t>93,3</t>
  </si>
  <si>
    <t>mlat</t>
  </si>
  <si>
    <t>58</t>
  </si>
  <si>
    <t>kontejner_stani</t>
  </si>
  <si>
    <t>kontejnerové stání</t>
  </si>
  <si>
    <t>18,8</t>
  </si>
  <si>
    <t>násyp</t>
  </si>
  <si>
    <t>12</t>
  </si>
  <si>
    <t>R</t>
  </si>
  <si>
    <t>rýha</t>
  </si>
  <si>
    <t>1,395</t>
  </si>
  <si>
    <t>J</t>
  </si>
  <si>
    <t>jámy</t>
  </si>
  <si>
    <t>2,389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</si>
  <si>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</si>
  <si>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</si>
  <si>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</si>
  <si>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</si>
  <si>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</si>
  <si>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</si>
  <si>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</si>
  <si>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</si>
  <si>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</si>
  <si>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</si>
  <si>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</si>
  <si>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</si>
  <si>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</si>
  <si>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</si>
  <si>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</si>
  <si>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</si>
  <si>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</si>
  <si>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</si>
  <si>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</si>
  <si>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</si>
  <si>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</si>
  <si>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</si>
  <si>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</si>
  <si>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</si>
  <si>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</si>
  <si>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</si>
  <si>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</si>
  <si>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</si>
  <si>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</si>
  <si>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</si>
  <si>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</si>
  <si>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</si>
  <si>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</si>
  <si>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</si>
  <si>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</si>
  <si>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</si>
  <si>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</si>
  <si>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</si>
  <si>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</si>
  <si>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</si>
  <si>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</si>
  <si>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</si>
  <si>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</si>
  <si>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</si>
  <si>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</si>
  <si>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</si>
  <si>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CS ÚRS 2022 02</t>
  </si>
  <si>
    <t>4</t>
  </si>
  <si>
    <t>-288085818</t>
  </si>
  <si>
    <t>Online PSC</t>
  </si>
  <si>
    <t>https://podminky.urs.cz/item/CS_URS_2022_02/111211101</t>
  </si>
  <si>
    <t>VV</t>
  </si>
  <si>
    <t>D.1.1. Technická zpráva</t>
  </si>
  <si>
    <t>C.2 - Situace - stávající stav</t>
  </si>
  <si>
    <t>37</t>
  </si>
  <si>
    <t>Součet</t>
  </si>
  <si>
    <t>111211211</t>
  </si>
  <si>
    <t>Snesení větví stromů na hromady nebo naložení na dopravní prostředek jehličnatých v rovině nebo ve svahu do 1:3, průměru kmene do 30 cm</t>
  </si>
  <si>
    <t>kus</t>
  </si>
  <si>
    <t>-1512484310</t>
  </si>
  <si>
    <t>https://podminky.urs.cz/item/CS_URS_2022_02/111211211</t>
  </si>
  <si>
    <t>3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</si>
  <si>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</si>
  <si>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</si>
  <si>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985342343</t>
  </si>
  <si>
    <t>https://podminky.urs.cz/item/CS_URS_2022_02/113106121</t>
  </si>
  <si>
    <t>57</t>
  </si>
  <si>
    <t>D.1.1.1 Vyrovnávací rampa se zábradlím</t>
  </si>
  <si>
    <t>1,8*1,8</t>
  </si>
  <si>
    <t>113107152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</si>
  <si>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</si>
  <si>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134031332</t>
  </si>
  <si>
    <t>https://podminky.urs.cz/item/CS_URS_2022_02/113107152</t>
  </si>
  <si>
    <t>5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</si>
  <si>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</si>
  <si>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</si>
  <si>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-1999743130</t>
  </si>
  <si>
    <t>https://podminky.urs.cz/item/CS_URS_2022_02/113107322</t>
  </si>
  <si>
    <t>D.1.1.2 - SO02 Ocelový přístřešek pro kontejnerová stání</t>
  </si>
  <si>
    <t>13*1</t>
  </si>
  <si>
    <t>6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</si>
  <si>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</si>
  <si>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</si>
  <si>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2041946330</t>
  </si>
  <si>
    <t>https://podminky.urs.cz/item/CS_URS_2022_02/113107342</t>
  </si>
  <si>
    <t>7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</si>
  <si>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</si>
  <si>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</si>
  <si>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</si>
  <si>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-738320297</t>
  </si>
  <si>
    <t>https://podminky.urs.cz/item/CS_URS_2022_02/113202111</t>
  </si>
  <si>
    <t>9+15,5+23,2</t>
  </si>
  <si>
    <t>8</t>
  </si>
  <si>
    <t>121151113</t>
  </si>
  <si>
    <t>Sejmutí ornice strojně při souvislé ploše přes 100 do 500 m2, tl. vrstvy do 200 mm</t>
  </si>
  <si>
    <t>1918909447</t>
  </si>
  <si>
    <t>https://podminky.urs.cz/item/CS_URS_2022_02/121151113</t>
  </si>
  <si>
    <t>9</t>
  </si>
  <si>
    <t>122251102</t>
  </si>
  <si>
    <t>Odkopávky a prokopávky nezapažené strojně v hornině třídy těžitelnosti I skupiny 3 přes 20 do 50 m3</t>
  </si>
  <si>
    <t>1691566343</t>
  </si>
  <si>
    <t>https://podminky.urs.cz/item/CS_URS_2022_02/122251102</t>
  </si>
  <si>
    <t>dlazba_zula*0,25</t>
  </si>
  <si>
    <t>rampa*0,25</t>
  </si>
  <si>
    <t>mlat*0,2</t>
  </si>
  <si>
    <t>kontejner_stani*0,2</t>
  </si>
  <si>
    <t>10</t>
  </si>
  <si>
    <t>131251100</t>
  </si>
  <si>
    <t>Hloubení nezapažených jam a zářezů strojně s urovnáním dna do předepsaného profilu a spádu v hornině třídy těžitelnosti I skupiny 3 do 20 m3</t>
  </si>
  <si>
    <t>-462202253</t>
  </si>
  <si>
    <t>https://podminky.urs.cz/item/CS_URS_2022_02/131251100</t>
  </si>
  <si>
    <t>C.3 - Situace - nový stav</t>
  </si>
  <si>
    <t>D.1.1.2 - SO02 - Ocelový přístřešek prokontejnerová stání</t>
  </si>
  <si>
    <t>0,4*0,4*0,8*7</t>
  </si>
  <si>
    <t>D.1.1.6 - SO06 - Dřevěné pódium</t>
  </si>
  <si>
    <t>0,3*0,3*0,5*9</t>
  </si>
  <si>
    <t>D.1.1.7 - SO07 - Nový mobiliář</t>
  </si>
  <si>
    <t>"odpadkový koš" 0,35*0,35*0,4</t>
  </si>
  <si>
    <t>"informační cedule" 0,6*1*0,4*2</t>
  </si>
  <si>
    <t>"oblouková lavička" 0,4*0,4*0,4*5</t>
  </si>
  <si>
    <t>"parková lavička o opěradlem" 0,25*0,9*0,3*2</t>
  </si>
  <si>
    <t>"stojan pro kola" 0,41*0,9*0,15</t>
  </si>
  <si>
    <t>"poštovní schránka" 0,35*0,35*0,4</t>
  </si>
  <si>
    <t>11</t>
  </si>
  <si>
    <t>132251101</t>
  </si>
  <si>
    <t>Hloubení nezapažených rýh šířky do 800 mm strojně s urovnáním dna do předepsaného profilu a spádu v hornině třídy těžitelnosti I skupiny 3 do 20 m3</t>
  </si>
  <si>
    <t>-150654602</t>
  </si>
  <si>
    <t>https://podminky.urs.cz/item/CS_URS_2022_02/132251101</t>
  </si>
  <si>
    <t>D.1.1.4 - SO04 - Opěrná stěna</t>
  </si>
  <si>
    <t>(1,8+1,3)*0,5*0,9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</si>
  <si>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</si>
  <si>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</si>
  <si>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2129433795</t>
  </si>
  <si>
    <t>https://podminky.urs.cz/item/CS_URS_2022_02/162251102</t>
  </si>
  <si>
    <t>or*0,15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</si>
  <si>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</si>
  <si>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</si>
  <si>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</si>
  <si>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1759088753</t>
  </si>
  <si>
    <t>https://podminky.urs.cz/item/CS_URS_2022_02/162751117</t>
  </si>
  <si>
    <t>(273-135)*0,15</t>
  </si>
  <si>
    <t>-násyp</t>
  </si>
  <si>
    <t>14</t>
  </si>
  <si>
    <t>167151101</t>
  </si>
  <si>
    <t>Nakládání, skládání a překládání neulehlého výkopku nebo sypaniny strojně nakládání, množství do 100 m3, z horniny třídy těžitelnosti I, skupiny 1 až 3</t>
  </si>
  <si>
    <t>1000659200</t>
  </si>
  <si>
    <t>https://podminky.urs.cz/item/CS_URS_2022_02/167151101</t>
  </si>
  <si>
    <t>135*0,15</t>
  </si>
  <si>
    <t>171151101</t>
  </si>
  <si>
    <t>Hutnění boků násypů z hornin soudržných a sypkých pro jakýkoliv sklon, délku a míru zhutnění svahu</t>
  </si>
  <si>
    <t>-1103845178</t>
  </si>
  <si>
    <t>https://podminky.urs.cz/item/CS_URS_2022_02/171151101</t>
  </si>
  <si>
    <t>16</t>
  </si>
  <si>
    <t>171151111</t>
  </si>
  <si>
    <t>Uložení sypanin do násypů strojně s rozprostřením sypaniny ve vrstvách a s hrubým urovnáním zhutněných z hornin nesoudržných sypkých</t>
  </si>
  <si>
    <t>-1087873441</t>
  </si>
  <si>
    <t>https://podminky.urs.cz/item/CS_URS_2022_02/171151111</t>
  </si>
  <si>
    <t>"násypy, vyrovnání svahu" 12</t>
  </si>
  <si>
    <t>17</t>
  </si>
  <si>
    <t>171201231</t>
  </si>
  <si>
    <t>Poplatek za uložení stavebního odpadu na recyklační skládce (skládkovné) zeminy a kamení zatříděného do Katalogu odpadů pod kódem 17 05 04</t>
  </si>
  <si>
    <t>t</t>
  </si>
  <si>
    <t>1872116463</t>
  </si>
  <si>
    <t>https://podminky.urs.cz/item/CS_URS_2022_02/171201231</t>
  </si>
  <si>
    <t>59,169*1,8 'Přepočtené koeficientem množství</t>
  </si>
  <si>
    <t>18</t>
  </si>
  <si>
    <t>171251201</t>
  </si>
  <si>
    <t>Uložení sypaniny na skládky nebo meziskládky bez hutnění s upravením uložené sypaniny do předepsaného tvaru</t>
  </si>
  <si>
    <t>-925404754</t>
  </si>
  <si>
    <t>https://podminky.urs.cz/item/CS_URS_2022_02/171251201</t>
  </si>
  <si>
    <t>19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</si>
  <si>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</si>
  <si>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</si>
  <si>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-1961385426</t>
  </si>
  <si>
    <t>https://podminky.urs.cz/item/CS_URS_2022_02/181111131</t>
  </si>
  <si>
    <t>135</t>
  </si>
  <si>
    <t>20</t>
  </si>
  <si>
    <t>181351103</t>
  </si>
  <si>
    <t>Rozprostření a urovnání ornice v rovině nebo ve svahu sklonu do 1:5 strojně při souvislé ploše přes 100 do 500 m2, tl. vrstvy do 200 mm</t>
  </si>
  <si>
    <t>-1505751155</t>
  </si>
  <si>
    <t>https://podminky.urs.cz/item/CS_URS_2022_02/181351103</t>
  </si>
  <si>
    <t>181411141</t>
  </si>
  <si>
    <t>Založení trávníku na půdě předem připravené plochy do 1000 m2 výsevem včetně utažení parterového v rovině nebo na svahu do 1:5</t>
  </si>
  <si>
    <t>-449174527</t>
  </si>
  <si>
    <t>https://podminky.urs.cz/item/CS_URS_2022_02/181411141</t>
  </si>
  <si>
    <t>22</t>
  </si>
  <si>
    <t>M</t>
  </si>
  <si>
    <t>00572420</t>
  </si>
  <si>
    <t>osivo směs travní parková okrasná</t>
  </si>
  <si>
    <t>kg</t>
  </si>
  <si>
    <t>1806390691</t>
  </si>
  <si>
    <t>135*0,04 'Přepočtené koeficientem množství</t>
  </si>
  <si>
    <t>23</t>
  </si>
  <si>
    <t>181951112</t>
  </si>
  <si>
    <t>Úprava pláně vyrovnáním výškových rozdílů strojně v hornině třídy těžitelnosti I, skupiny 1 až 3 se zhutněním</t>
  </si>
  <si>
    <t>-1930806827</t>
  </si>
  <si>
    <t>https://podminky.urs.cz/item/CS_URS_2022_02/181951112</t>
  </si>
  <si>
    <t>24</t>
  </si>
  <si>
    <t>183101315</t>
  </si>
  <si>
    <t>Hloubení jamek pro vysazování rostlin v zemině tř.1 až 4 s výměnou půdy z 100% v rovině nebo na svahu do 1:5, objemu přes 0,125 do 0,40 m3</t>
  </si>
  <si>
    <t>1243588216</t>
  </si>
  <si>
    <t>https://podminky.urs.cz/item/CS_URS_2022_02/183101315</t>
  </si>
  <si>
    <t>25</t>
  </si>
  <si>
    <t>183101321</t>
  </si>
  <si>
    <t>Hloubení jamek pro vysazování rostlin v zemině tř.1 až 4 s výměnou půdy z 100% v rovině nebo na svahu do 1:5, objemu přes 0,40 do 1,00 m3</t>
  </si>
  <si>
    <t>-1613738521</t>
  </si>
  <si>
    <t>https://podminky.urs.cz/item/CS_URS_2022_02/183101321</t>
  </si>
  <si>
    <t>26</t>
  </si>
  <si>
    <t>10321100</t>
  </si>
  <si>
    <t>zahradní substrát pro výsadbu VL</t>
  </si>
  <si>
    <t>1871851022</t>
  </si>
  <si>
    <t>5*0,4 'Přepočtené koeficientem množství</t>
  </si>
  <si>
    <t>27</t>
  </si>
  <si>
    <t>184102116</t>
  </si>
  <si>
    <t>Výsadba dřeviny s balem do předem vyhloubené jamky se zalitím v rovině nebo na svahu do 1:5, při průměru balu přes 600 do 800 mm</t>
  </si>
  <si>
    <t>234975249</t>
  </si>
  <si>
    <t>https://podminky.urs.cz/item/CS_URS_2022_02/184102116</t>
  </si>
  <si>
    <t>"vzrostlý strom cc 2,5m" 1</t>
  </si>
  <si>
    <t>28</t>
  </si>
  <si>
    <t>02650430R</t>
  </si>
  <si>
    <t>strom dle výběru investora 250 cm</t>
  </si>
  <si>
    <t>-110705616</t>
  </si>
  <si>
    <t>29</t>
  </si>
  <si>
    <t>184102211</t>
  </si>
  <si>
    <t>Výsadba keře bez balu do předem vyhloubené jamky se zalitím v rovině nebo na svahu do 1:5 výšky do 1 m v terénu</t>
  </si>
  <si>
    <t>-2068245159</t>
  </si>
  <si>
    <t>https://podminky.urs.cz/item/CS_URS_2022_02/184102211</t>
  </si>
  <si>
    <t>"nové zelené keře výška 1,0 m"6</t>
  </si>
  <si>
    <t>30</t>
  </si>
  <si>
    <t>02652026R</t>
  </si>
  <si>
    <t>keř výšky 1,0 m dle výběru investora</t>
  </si>
  <si>
    <t>-660640896</t>
  </si>
  <si>
    <t>31</t>
  </si>
  <si>
    <t>184211111R</t>
  </si>
  <si>
    <t>Výsadba rostlin na svahy zpevněné prefabrikáty nebo prkny do předem ornicí nebo substrátem vyplněných otvorů nebo ploch mezi prkny na svahu přes 1:2 do 1:1 bez balu</t>
  </si>
  <si>
    <t>-2115356644</t>
  </si>
  <si>
    <t>https://podminky.urs.cz/item/CS_URS_2022_02/184211111R</t>
  </si>
  <si>
    <t>"půdopokryvná rostlina" 12</t>
  </si>
  <si>
    <t>02650483R</t>
  </si>
  <si>
    <t>půdopokryvná rostlina dle výběru investora</t>
  </si>
  <si>
    <t>2073201906</t>
  </si>
  <si>
    <t>33</t>
  </si>
  <si>
    <t>184215133</t>
  </si>
  <si>
    <t>Ukotvení dřeviny kůly třemi kůly, délky přes 2 do 3 m</t>
  </si>
  <si>
    <t>964367116</t>
  </si>
  <si>
    <t>https://podminky.urs.cz/item/CS_URS_2022_02/184215133</t>
  </si>
  <si>
    <t>34</t>
  </si>
  <si>
    <t>60591255</t>
  </si>
  <si>
    <t>kůl vyvazovací dřevěný impregnovaný D 8cm dl 2,5m</t>
  </si>
  <si>
    <t>-2138398662</t>
  </si>
  <si>
    <t>1*3 'Přepočtené koeficientem množství</t>
  </si>
  <si>
    <t>35</t>
  </si>
  <si>
    <t>184501141</t>
  </si>
  <si>
    <t>Zhotovení obalu kmene z rákosové nebo kokosové rohože v rovině nebo na svahu do 1:5</t>
  </si>
  <si>
    <t>-909732821</t>
  </si>
  <si>
    <t>https://podminky.urs.cz/item/CS_URS_2022_02/184501141</t>
  </si>
  <si>
    <t>36</t>
  </si>
  <si>
    <t>61894003</t>
  </si>
  <si>
    <t>rákos ohradový neloupaný 60x200cm</t>
  </si>
  <si>
    <t>872968931</t>
  </si>
  <si>
    <t>2*1,1 'Přepočtené koeficientem množství</t>
  </si>
  <si>
    <t>185803111</t>
  </si>
  <si>
    <t>Ošetření trávníku jednorázové v rovině nebo na svahu do 1:5</t>
  </si>
  <si>
    <t>-664117833</t>
  </si>
  <si>
    <t>https://podminky.urs.cz/item/CS_URS_2022_02/185803111</t>
  </si>
  <si>
    <t>Zakládání</t>
  </si>
  <si>
    <t>38</t>
  </si>
  <si>
    <t>211971110</t>
  </si>
  <si>
    <t>Zřízení opláštění výplně z geotextilie odvodňovacích žeber nebo trativodů v rýze nebo zářezu se stěnami šikmými o sklonu do 1:2</t>
  </si>
  <si>
    <t>1806276605</t>
  </si>
  <si>
    <t>https://podminky.urs.cz/item/CS_URS_2022_02/211971110</t>
  </si>
  <si>
    <t>39</t>
  </si>
  <si>
    <t>69311081</t>
  </si>
  <si>
    <t>geotextilie netkaná separační, ochranná, filtrační, drenážní PES 300g/m2</t>
  </si>
  <si>
    <t>-1087434610</t>
  </si>
  <si>
    <t>8*1,1845 'Přepočtené koeficientem množství</t>
  </si>
  <si>
    <t>40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</si>
  <si>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</si>
  <si>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</si>
  <si>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-1682279528</t>
  </si>
  <si>
    <t>https://podminky.urs.cz/item/CS_URS_2022_02/212750101</t>
  </si>
  <si>
    <t>41</t>
  </si>
  <si>
    <t>212755211</t>
  </si>
  <si>
    <t>Trativody bez lože z drenážních trubek plastových flexibilních D 50 mm</t>
  </si>
  <si>
    <t>1425975077</t>
  </si>
  <si>
    <t>https://podminky.urs.cz/item/CS_URS_2022_02/212755211</t>
  </si>
  <si>
    <t>42</t>
  </si>
  <si>
    <t>274313711</t>
  </si>
  <si>
    <t>Základy z betonu prostého pasy betonu kamenem neprokládaného tř. C 20/25</t>
  </si>
  <si>
    <t>1005893418</t>
  </si>
  <si>
    <t>https://podminky.urs.cz/item/CS_URS_2022_02/274313711</t>
  </si>
  <si>
    <t>43</t>
  </si>
  <si>
    <t>275313711</t>
  </si>
  <si>
    <t>Základy z betonu prostého patky a bloky z betonu kamenem neprokládaného tř. C 20/25</t>
  </si>
  <si>
    <t>719149651</t>
  </si>
  <si>
    <t>https://podminky.urs.cz/item/CS_URS_2022_02/275313711</t>
  </si>
  <si>
    <t>Svislé a kompletní konstrukce</t>
  </si>
  <si>
    <t>44</t>
  </si>
  <si>
    <t>311113212</t>
  </si>
  <si>
    <t>Nadzákladové zdi z tvárnic ztraceného bednění betonových štípaných, včetně výplně z betonu třídy C 16/20 přírodních, tloušťky zdiva 200 mm</t>
  </si>
  <si>
    <t>643387944</t>
  </si>
  <si>
    <t>https://podminky.urs.cz/item/CS_URS_2022_02/311113212</t>
  </si>
  <si>
    <t>(1,8+1,3)*1,4</t>
  </si>
  <si>
    <t>45</t>
  </si>
  <si>
    <t>311361821</t>
  </si>
  <si>
    <t>Výztuž nadzákladových zdí nosných svislých nebo odkloněných od svislice, rovných nebo oblých z betonářské oceli 10 505 (R) nebo BSt 500</t>
  </si>
  <si>
    <t>-1159005624</t>
  </si>
  <si>
    <t>https://podminky.urs.cz/item/CS_URS_2022_02/311361821</t>
  </si>
  <si>
    <t>12 kg/m2</t>
  </si>
  <si>
    <t>(1,8+1,3)*1,4*12*0,001</t>
  </si>
  <si>
    <t>46</t>
  </si>
  <si>
    <t>348272513</t>
  </si>
  <si>
    <t>Ploty z tvárnic betonových plotová stříška lepená mrazuvzdorným lepidlem z tvarovek hladkých nebo štípaných, sedlového tvaru přírodních, tloušťka zdiva 195 mm</t>
  </si>
  <si>
    <t>-1620886089</t>
  </si>
  <si>
    <t>https://podminky.urs.cz/item/CS_URS_2022_02/348272513</t>
  </si>
  <si>
    <t>(1,8+1,3)</t>
  </si>
  <si>
    <t>Vodorovné konstrukce</t>
  </si>
  <si>
    <t>47</t>
  </si>
  <si>
    <t>434313115</t>
  </si>
  <si>
    <t>Schody z vibrolisovaných prefabrikátů na cementovou maltu, s vyspárováním se zřízením podkladních stupňů z betonu tř. C 20/25</t>
  </si>
  <si>
    <t>828129393</t>
  </si>
  <si>
    <t>https://podminky.urs.cz/item/CS_URS_2022_02/434313115</t>
  </si>
  <si>
    <t>D.1.1.5 - SO05 - Betonové schodiště</t>
  </si>
  <si>
    <t>7*3</t>
  </si>
  <si>
    <t>Komunikace pozemní</t>
  </si>
  <si>
    <t>48</t>
  </si>
  <si>
    <t>564201111R</t>
  </si>
  <si>
    <t>Rulová drť FR 0/4 tl 40 mm - barva hnědá - oranžová</t>
  </si>
  <si>
    <t>1916981780</t>
  </si>
  <si>
    <t>53+5</t>
  </si>
  <si>
    <t>49</t>
  </si>
  <si>
    <t>564231011</t>
  </si>
  <si>
    <t>Podklad nebo podsyp ze štěrkopísku ŠP s rozprostřením, vlhčením a zhutněním plochy jednotlivě do 100 m2, po zhutnění tl. 100 mm</t>
  </si>
  <si>
    <t>-477273732</t>
  </si>
  <si>
    <t>https://podminky.urs.cz/item/CS_URS_2022_02/564231011</t>
  </si>
  <si>
    <t>50</t>
  </si>
  <si>
    <t>564710102R</t>
  </si>
  <si>
    <t>Podklad nebo kryt z kameniva hrubého drceného vel. 0-32 mm s rozprostřením a zhutněním plochy jednotlivě do 100 m2, po zhutnění tl. 60 mm</t>
  </si>
  <si>
    <t>-863689810</t>
  </si>
  <si>
    <t>51</t>
  </si>
  <si>
    <t>564730001</t>
  </si>
  <si>
    <t>Podklad nebo kryt z kameniva hrubého drceného vel. 8-16 mm s rozprostřením a zhutněním plochy jednotlivě do 100 m2, po zhutnění tl. 100 mm</t>
  </si>
  <si>
    <t>7879187</t>
  </si>
  <si>
    <t>https://podminky.urs.cz/item/CS_URS_2022_02/564730001</t>
  </si>
  <si>
    <t>52</t>
  </si>
  <si>
    <t>564731101</t>
  </si>
  <si>
    <t>Podklad nebo kryt z kameniva hrubého drceného vel. 32-63 mm s rozprostřením a zhutněním plochy jednotlivě do 100 m2, po zhutnění tl. 100 mm</t>
  </si>
  <si>
    <t>-168838087</t>
  </si>
  <si>
    <t>https://podminky.urs.cz/item/CS_URS_2022_02/564731101</t>
  </si>
  <si>
    <t>53</t>
  </si>
  <si>
    <t>564750001</t>
  </si>
  <si>
    <t>Podklad nebo kryt z kameniva hrubého drceného vel. 8-16 mm s rozprostřením a zhutněním plochy jednotlivě do 100 m2, po zhutnění tl. 150 mm</t>
  </si>
  <si>
    <t>-726950951</t>
  </si>
  <si>
    <t>https://podminky.urs.cz/item/CS_URS_2022_02/564750001</t>
  </si>
  <si>
    <t>54</t>
  </si>
  <si>
    <t>564750101</t>
  </si>
  <si>
    <t>Podklad nebo kryt z kameniva hrubého drceného vel. 16-32 mm s rozprostřením a zhutněním plochy jednotlivě do 100 m2, po zhutnění tl. 150 mm</t>
  </si>
  <si>
    <t>787192727</t>
  </si>
  <si>
    <t>https://podminky.urs.cz/item/CS_URS_2022_02/564750101</t>
  </si>
  <si>
    <t>55</t>
  </si>
  <si>
    <t>564760101</t>
  </si>
  <si>
    <t>Podklad nebo kryt z kameniva hrubého drceného vel. 16-32 mm s rozprostřením a zhutněním plochy jednotlivě do 100 m2, po zhutnění tl. 200 mm</t>
  </si>
  <si>
    <t>-1514617538</t>
  </si>
  <si>
    <t>https://podminky.urs.cz/item/CS_URS_2022_02/564760101</t>
  </si>
  <si>
    <t>56</t>
  </si>
  <si>
    <t>564831011</t>
  </si>
  <si>
    <t>Podklad ze štěrkodrti ŠD s rozprostřením a zhutněním plochy jednotlivě do 100 m2, po zhutnění tl. 100 mm</t>
  </si>
  <si>
    <t>1290567422</t>
  </si>
  <si>
    <t>https://podminky.urs.cz/item/CS_URS_2022_02/564831011</t>
  </si>
  <si>
    <t>577145031</t>
  </si>
  <si>
    <t>Asfaltový beton vrstva obrusná ACO 16 (ABH) s rozprostřením a zhutněním z modifikovaného asfaltu v pruhu šířky do 1,5 m, po zhutnění tl. 50 mm</t>
  </si>
  <si>
    <t>-875397450</t>
  </si>
  <si>
    <t>https://podminky.urs.cz/item/CS_URS_2022_02/577145031</t>
  </si>
  <si>
    <t>13*0,5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</si>
  <si>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</si>
  <si>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</si>
  <si>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1248989660</t>
  </si>
  <si>
    <t>https://podminky.urs.cz/item/CS_URS_2022_02/591211111</t>
  </si>
  <si>
    <t>59</t>
  </si>
  <si>
    <t>58381007</t>
  </si>
  <si>
    <t>kostka štípaná dlažební žula drobná 8/10</t>
  </si>
  <si>
    <t>-1148373105</t>
  </si>
  <si>
    <t>93,3*1,1 'Přepočtené koeficientem množství</t>
  </si>
  <si>
    <t>60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</si>
  <si>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</si>
  <si>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</si>
  <si>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1396951812</t>
  </si>
  <si>
    <t>https://podminky.urs.cz/item/CS_URS_2022_02/596211110</t>
  </si>
  <si>
    <t>D.1.1.1 - SO01 Vyrovnávací venkovní rampa se zábradlím</t>
  </si>
  <si>
    <t>61</t>
  </si>
  <si>
    <t>59245015</t>
  </si>
  <si>
    <t>dlažba zámková tvaru I 200x165x60mm přírodní</t>
  </si>
  <si>
    <t>1180458231</t>
  </si>
  <si>
    <t>32*1,1 'Přepočtené koeficientem množství</t>
  </si>
  <si>
    <t>62</t>
  </si>
  <si>
    <t>596211210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</si>
  <si>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</si>
  <si>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238530081</t>
  </si>
  <si>
    <t>https://podminky.urs.cz/item/CS_URS_2022_02/596211210</t>
  </si>
  <si>
    <t>11,75*1,6</t>
  </si>
  <si>
    <t>63</t>
  </si>
  <si>
    <t>59245213</t>
  </si>
  <si>
    <t>dlažba zámková tvaru I 196x161x80mm přírodní</t>
  </si>
  <si>
    <t>-1277803736</t>
  </si>
  <si>
    <t>18,8*1,1 'Přepočtené koeficientem množství</t>
  </si>
  <si>
    <t>Ostatní konstrukce a práce, bourání</t>
  </si>
  <si>
    <t>64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</si>
  <si>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</si>
  <si>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</si>
  <si>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-106690738</t>
  </si>
  <si>
    <t>https://podminky.urs.cz/item/CS_URS_2022_02/916231213</t>
  </si>
  <si>
    <t>13,7*2+2+3,9+1,8+1,05+2,5+1,05</t>
  </si>
  <si>
    <t>D.1.1.2 - SO02 - Ocelový přístřešek pro kontejnerová stání</t>
  </si>
  <si>
    <t>11,5+11,75</t>
  </si>
  <si>
    <t>65</t>
  </si>
  <si>
    <t>59217036</t>
  </si>
  <si>
    <t>obrubník betonový parkový přírodní 500x80x250mm</t>
  </si>
  <si>
    <t>1280301377</t>
  </si>
  <si>
    <t>39,7*1,05 'Přepočtené koeficientem množství</t>
  </si>
  <si>
    <t>66</t>
  </si>
  <si>
    <t>59217037</t>
  </si>
  <si>
    <t>obrubník betonový parkový přírodní 500x50x200mm</t>
  </si>
  <si>
    <t>191987530</t>
  </si>
  <si>
    <t>23,25*1,05 'Přepočtené koeficientem množství</t>
  </si>
  <si>
    <t>67</t>
  </si>
  <si>
    <t>916371214R</t>
  </si>
  <si>
    <t>Osazení ocelové obruby z pásoviny, ocelové trny zabetonovány</t>
  </si>
  <si>
    <t>-1034780771</t>
  </si>
  <si>
    <t>23,5+18+21</t>
  </si>
  <si>
    <t>D.1.1.3 - SO03 - Prostor pro výsadbu stromu</t>
  </si>
  <si>
    <t>7,8+3,2</t>
  </si>
  <si>
    <t>68</t>
  </si>
  <si>
    <t>27245187R</t>
  </si>
  <si>
    <t>obruba z pásoviny 100x5 včetně ocelových trnů</t>
  </si>
  <si>
    <t>-840698924</t>
  </si>
  <si>
    <t>73,5*1,1 'Přepočtené koeficientem množství</t>
  </si>
  <si>
    <t>69</t>
  </si>
  <si>
    <t>919731122</t>
  </si>
  <si>
    <t>Zarovnání styčné plochy podkladu nebo krytu podél vybourané části komunikace nebo zpevněné plochy živičné tl. přes 50 do 100 mm</t>
  </si>
  <si>
    <t>865212210</t>
  </si>
  <si>
    <t>https://podminky.urs.cz/item/CS_URS_2022_02/919731122</t>
  </si>
  <si>
    <t>70</t>
  </si>
  <si>
    <t>919735112</t>
  </si>
  <si>
    <t>Řezání stávajícího živičného krytu nebo podkladu hloubky přes 50 do 100 mm</t>
  </si>
  <si>
    <t>-1138514408</t>
  </si>
  <si>
    <t>https://podminky.urs.cz/item/CS_URS_2022_02/919735112</t>
  </si>
  <si>
    <t>71</t>
  </si>
  <si>
    <t>935113111</t>
  </si>
  <si>
    <t>Osazení odvodňovacího žlabu s krycím roštem polymerbetonového šířky do 200 mm</t>
  </si>
  <si>
    <t>-659963874</t>
  </si>
  <si>
    <t>https://podminky.urs.cz/item/CS_URS_2022_02/935113111</t>
  </si>
  <si>
    <t>1,3</t>
  </si>
  <si>
    <t>72</t>
  </si>
  <si>
    <t>59227006</t>
  </si>
  <si>
    <t>žlab odvodňovací z polymerbetonu se spádem dna 0,5% 130x155/160mm</t>
  </si>
  <si>
    <t>1091060232</t>
  </si>
  <si>
    <t>73</t>
  </si>
  <si>
    <t>56241023</t>
  </si>
  <si>
    <t>rošt mřížkový B125 Pz pro žlab š 150mm</t>
  </si>
  <si>
    <t>-677818737</t>
  </si>
  <si>
    <t>74</t>
  </si>
  <si>
    <t>936001001R</t>
  </si>
  <si>
    <t>Montáž stávající poštovní schránky - kotvené k betonové patce 4x chemická kotva M12</t>
  </si>
  <si>
    <t>2073143531</t>
  </si>
  <si>
    <t>75</t>
  </si>
  <si>
    <t>936104213</t>
  </si>
  <si>
    <t>Montáž odpadkového koše přichycením kotevními šrouby</t>
  </si>
  <si>
    <t>-348540201</t>
  </si>
  <si>
    <t>https://podminky.urs.cz/item/CS_URS_2022_02/936104213</t>
  </si>
  <si>
    <t>76</t>
  </si>
  <si>
    <t>74910120R</t>
  </si>
  <si>
    <t>odpadkový koš se stříškou, ocelové tělo, barva antracit, výplň ze dřeva, barva přírodní, objem 45 l, kotveno 4x chemickou kotvou M10 k betonové patce</t>
  </si>
  <si>
    <t>1057356763</t>
  </si>
  <si>
    <t>77</t>
  </si>
  <si>
    <t>936124119R</t>
  </si>
  <si>
    <t>Montáž obloukové lavičky stabilní parkové kotvením k betonovým patkám</t>
  </si>
  <si>
    <t>-1801892674</t>
  </si>
  <si>
    <t>78</t>
  </si>
  <si>
    <t>74910100R</t>
  </si>
  <si>
    <t>oblouková lavička se středovou nohou, ocelová konstrukce - barva antracit, sedák z dřevěných desek - barva přírodní, kotveno k betonovým patkám 4x chemickou kotvou M12</t>
  </si>
  <si>
    <t>-322583523</t>
  </si>
  <si>
    <t>79</t>
  </si>
  <si>
    <t>936124113</t>
  </si>
  <si>
    <t>Montáž lavičky parkové stabilní přichycené kotevními šrouby</t>
  </si>
  <si>
    <t>1446532003</t>
  </si>
  <si>
    <t>https://podminky.urs.cz/item/CS_URS_2022_02/936124113</t>
  </si>
  <si>
    <t>80</t>
  </si>
  <si>
    <t>74910109R</t>
  </si>
  <si>
    <t>parková lavička dl. 1800 mm s opěradlem, ocelová konstrukce - barva antracit, sedák i opěradlo z dřevěných desek - barva přírodní, kotveno k betonovým patkám 4x chemickou kotvou M8</t>
  </si>
  <si>
    <t>1191348661</t>
  </si>
  <si>
    <t>81</t>
  </si>
  <si>
    <t>936124142R</t>
  </si>
  <si>
    <t>Montáž informační tabule, přichycené kotevními šrouby k betonovým patkám</t>
  </si>
  <si>
    <t>-791446127</t>
  </si>
  <si>
    <t>82</t>
  </si>
  <si>
    <t>58388190R</t>
  </si>
  <si>
    <t>informační tabule 2630x1500 mm, ocelová konstrukce - barva antracit, procha ze dřeva barva přírodní, kotveno k betonovým patkám 4x chemickou kotvou M16</t>
  </si>
  <si>
    <t>-1076176166</t>
  </si>
  <si>
    <t>83</t>
  </si>
  <si>
    <t>936174311</t>
  </si>
  <si>
    <t>Montáž stojanu na kola přichyceného kotevními šrouby 5 kol</t>
  </si>
  <si>
    <t>1567890485</t>
  </si>
  <si>
    <t>https://podminky.urs.cz/item/CS_URS_2022_02/936174311</t>
  </si>
  <si>
    <t>84</t>
  </si>
  <si>
    <t>74910151R</t>
  </si>
  <si>
    <t>stojan na jízdní kola jednostranný vč. madla, ocelová konstrukce, v. 845 mm, dl. 1010 mm, barva antracit, kotveno k betonovém základ</t>
  </si>
  <si>
    <t>1835609915</t>
  </si>
  <si>
    <t>85</t>
  </si>
  <si>
    <t>961044111</t>
  </si>
  <si>
    <t>Bourání základů z betonu prostého</t>
  </si>
  <si>
    <t>-1891171484</t>
  </si>
  <si>
    <t>https://podminky.urs.cz/item/CS_URS_2022_02/961044111</t>
  </si>
  <si>
    <t>"patky informační cedule" 0,4*0,4*0,8*4</t>
  </si>
  <si>
    <t>"patka poštovní schránka" 0,5*0,5*0,8</t>
  </si>
  <si>
    <t>"opěrná zeď" 1,6*0,5*0,9</t>
  </si>
  <si>
    <t>86</t>
  </si>
  <si>
    <t>962033111</t>
  </si>
  <si>
    <t>Bourání zdiva nadzákladového z tvárnic ztraceného bednění včetně výplně z betonu a výztuže objemu do 1 m3</t>
  </si>
  <si>
    <t>-1083620179</t>
  </si>
  <si>
    <t>https://podminky.urs.cz/item/CS_URS_2022_02/962033111</t>
  </si>
  <si>
    <t>"opěrná zeď" 1,3*0,2</t>
  </si>
  <si>
    <t>87</t>
  </si>
  <si>
    <t>962052211</t>
  </si>
  <si>
    <t>Bourání zdiva železobetonového nadzákladového, objemu přes 1 m3</t>
  </si>
  <si>
    <t>-982229185</t>
  </si>
  <si>
    <t>https://podminky.urs.cz/item/CS_URS_2022_02/962052211</t>
  </si>
  <si>
    <t>"schodiště" (2+2+4,5)*0,4*0,8+0,4*0,4*1*2</t>
  </si>
  <si>
    <t>88</t>
  </si>
  <si>
    <t>963042819</t>
  </si>
  <si>
    <t>Bourání schodišťových stupňů betonových zhotovených na místě</t>
  </si>
  <si>
    <t>748071293</t>
  </si>
  <si>
    <t>https://podminky.urs.cz/item/CS_URS_2022_02/963042819</t>
  </si>
  <si>
    <t>5*4,543</t>
  </si>
  <si>
    <t>89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</si>
  <si>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</si>
  <si>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</si>
  <si>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1578919507</t>
  </si>
  <si>
    <t>https://podminky.urs.cz/item/CS_URS_2022_02/966006132</t>
  </si>
  <si>
    <t>90</t>
  </si>
  <si>
    <t>966049831R</t>
  </si>
  <si>
    <t>Rozebrání plotových podhrabových desek/betonového soklu</t>
  </si>
  <si>
    <t>-1365751407</t>
  </si>
  <si>
    <t>21,85</t>
  </si>
  <si>
    <t>91</t>
  </si>
  <si>
    <t>966071711</t>
  </si>
  <si>
    <t>Bourání plotových sloupků a vzpěr ocelových trubkových nebo profilovaných výšky do 2,50 m zabetonovaných</t>
  </si>
  <si>
    <t>296699351</t>
  </si>
  <si>
    <t>https://podminky.urs.cz/item/CS_URS_2022_02/966071711</t>
  </si>
  <si>
    <t>92</t>
  </si>
  <si>
    <t>966072811</t>
  </si>
  <si>
    <t>Rozebrání oplocení z dílců rámových na ocelové sloupky, výšky přes 1 do 2 m</t>
  </si>
  <si>
    <t>1313819900</t>
  </si>
  <si>
    <t>https://podminky.urs.cz/item/CS_URS_2022_02/966072811</t>
  </si>
  <si>
    <t>93</t>
  </si>
  <si>
    <t>966084000R</t>
  </si>
  <si>
    <t>Demontáž informační tabule</t>
  </si>
  <si>
    <t>167714627</t>
  </si>
  <si>
    <t>94</t>
  </si>
  <si>
    <t>966084001R</t>
  </si>
  <si>
    <t>Demontáž poštovní schránky k dalšímu použití</t>
  </si>
  <si>
    <t>-338630742</t>
  </si>
  <si>
    <t>95</t>
  </si>
  <si>
    <t>976071111</t>
  </si>
  <si>
    <t>Vybourání kovových madel, zábradlí, dvířek, zděří, kotevních želez madel a zábradlí</t>
  </si>
  <si>
    <t>-974581919</t>
  </si>
  <si>
    <t>https://podminky.urs.cz/item/CS_URS_2022_02/976071111</t>
  </si>
  <si>
    <t>2*2</t>
  </si>
  <si>
    <t>96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</si>
  <si>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</si>
  <si>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</si>
  <si>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1649945893</t>
  </si>
  <si>
    <t>https://podminky.urs.cz/item/CS_URS_2022_02/979024442</t>
  </si>
  <si>
    <t>97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</si>
  <si>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</si>
  <si>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</si>
  <si>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702265944</t>
  </si>
  <si>
    <t>https://podminky.urs.cz/item/CS_URS_2022_02/979054441</t>
  </si>
  <si>
    <t>997</t>
  </si>
  <si>
    <t>Přesun sutě</t>
  </si>
  <si>
    <t>98</t>
  </si>
  <si>
    <t>997013871</t>
  </si>
  <si>
    <t>Poplatek za uložení stavebního odpadu na recyklační skládce (skládkovné) směsného stavebního a demoličního zatříděného do Katalogu odpadů pod kódem 17 09 04</t>
  </si>
  <si>
    <t>-906418215</t>
  </si>
  <si>
    <t>https://podminky.urs.cz/item/CS_URS_2022_02/997013871</t>
  </si>
  <si>
    <t>99</t>
  </si>
  <si>
    <t>997221571</t>
  </si>
  <si>
    <t>Vodorovná doprava vybouraných hmot bez naložení, ale se složením a s hrubým urovnáním na vzdálenost do 1 km</t>
  </si>
  <si>
    <t>82429561</t>
  </si>
  <si>
    <t>https://podminky.urs.cz/item/CS_URS_2022_02/997221571</t>
  </si>
  <si>
    <t>100</t>
  </si>
  <si>
    <t>997221579</t>
  </si>
  <si>
    <t>Vodorovná doprava vybouraných hmot bez naložení, ale se složením a s hrubým urovnáním na vzdálenost Příplatek k ceně za každý další i započatý 1 km přes 1 km</t>
  </si>
  <si>
    <t>-595180044</t>
  </si>
  <si>
    <t>https://podminky.urs.cz/item/CS_URS_2022_02/997221579</t>
  </si>
  <si>
    <t>63,207*10 'Přepočtené koeficientem množství</t>
  </si>
  <si>
    <t>101</t>
  </si>
  <si>
    <t>997221611</t>
  </si>
  <si>
    <t>Nakládání na dopravní prostředky pro vodorovnou dopravu suti</t>
  </si>
  <si>
    <t>-1048958087</t>
  </si>
  <si>
    <t>https://podminky.urs.cz/item/CS_URS_2022_02/997221611</t>
  </si>
  <si>
    <t>998</t>
  </si>
  <si>
    <t>Přesun hmot</t>
  </si>
  <si>
    <t>102</t>
  </si>
  <si>
    <t>998223011</t>
  </si>
  <si>
    <t>Přesun hmot pro pozemní komunikace s krytem dlážděným dopravní vzdálenost do 200 m jakékoliv délky objektu</t>
  </si>
  <si>
    <t>-298322688</t>
  </si>
  <si>
    <t>https://podminky.urs.cz/item/CS_URS_2022_02/998223011</t>
  </si>
  <si>
    <t>PSV</t>
  </si>
  <si>
    <t>Práce a dodávky PSV</t>
  </si>
  <si>
    <t>711</t>
  </si>
  <si>
    <t>Izolace proti vodě, vlhkosti a plynům</t>
  </si>
  <si>
    <t>103</t>
  </si>
  <si>
    <t>711161273</t>
  </si>
  <si>
    <t>Provedení izolace proti zemní vlhkosti nopovou fólií na ploše svislé S z nopové fólie</t>
  </si>
  <si>
    <t>1500394510</t>
  </si>
  <si>
    <t>https://podminky.urs.cz/item/CS_URS_2022_02/711161273</t>
  </si>
  <si>
    <t>(1,8+1,3)*1,25</t>
  </si>
  <si>
    <t>104</t>
  </si>
  <si>
    <t>28323006</t>
  </si>
  <si>
    <t>fólie profilovaná (nopová) drenážní HDPE s nakašírovanou filtrační textilií s výškou nopů 8mm</t>
  </si>
  <si>
    <t>-1469182631</t>
  </si>
  <si>
    <t>3,875*1,221 'Přepočtené koeficientem množství</t>
  </si>
  <si>
    <t>105</t>
  </si>
  <si>
    <t>711161383</t>
  </si>
  <si>
    <t>Izolace proti zemní vlhkosti a beztlakové vodě nopovými fóliemi ostatní ukončení izolace lištou</t>
  </si>
  <si>
    <t>2078494860</t>
  </si>
  <si>
    <t>https://podminky.urs.cz/item/CS_URS_2022_02/711161383</t>
  </si>
  <si>
    <t>106</t>
  </si>
  <si>
    <t>711199098</t>
  </si>
  <si>
    <t>Příplatek k cenám provedení izolace proti zemní vlhkosti za plochu do 10 m2 nopovou fólií</t>
  </si>
  <si>
    <t>-1271107812</t>
  </si>
  <si>
    <t>https://podminky.urs.cz/item/CS_URS_2022_02/711199098</t>
  </si>
  <si>
    <t>107</t>
  </si>
  <si>
    <t>711411001</t>
  </si>
  <si>
    <t>Provedení izolace proti povrchové a podpovrchové tlakové vodě natěradly a tmely za studena na ploše vodorovné V nátěrem penetračním</t>
  </si>
  <si>
    <t>2006843967</t>
  </si>
  <si>
    <t>https://podminky.urs.cz/item/CS_URS_2022_02/711411001</t>
  </si>
  <si>
    <t>(1,8+1,3)*0,5</t>
  </si>
  <si>
    <t>108</t>
  </si>
  <si>
    <t>11163150</t>
  </si>
  <si>
    <t>lak penetrační asfaltový</t>
  </si>
  <si>
    <t>-836849330</t>
  </si>
  <si>
    <t>1,55*0,00033 'Přepočtené koeficientem množství</t>
  </si>
  <si>
    <t>109</t>
  </si>
  <si>
    <t>711441559</t>
  </si>
  <si>
    <t>Provedení izolace proti povrchové a podpovrchové tlakové vodě pásy přitavením NAIP na ploše vodorovné V</t>
  </si>
  <si>
    <t>934943664</t>
  </si>
  <si>
    <t>https://podminky.urs.cz/item/CS_URS_2022_02/711441559</t>
  </si>
  <si>
    <t>110</t>
  </si>
  <si>
    <t>62853004</t>
  </si>
  <si>
    <t>pás asfaltový natavitelný modifikovaný SBS tl 4,0mm s vložkou ze skleněné tkaniny a spalitelnou PE fólií nebo jemnozrnným minerálním posypem na horním povrchu</t>
  </si>
  <si>
    <t>-1187110190</t>
  </si>
  <si>
    <t>1,55*1,1655 'Přepočtené koeficientem množství</t>
  </si>
  <si>
    <t>111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</si>
  <si>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</si>
  <si>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</si>
  <si>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</si>
  <si>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833927254</t>
  </si>
  <si>
    <t>https://podminky.urs.cz/item/CS_URS_2022_02/998711201</t>
  </si>
  <si>
    <t>712</t>
  </si>
  <si>
    <t>Povlakové krytiny</t>
  </si>
  <si>
    <t>112</t>
  </si>
  <si>
    <t>712311101</t>
  </si>
  <si>
    <t>Provedení povlakové krytiny střech plochých do 10° natěradly a tmely za studena nátěrem lakem penetračním nebo asfaltovým</t>
  </si>
  <si>
    <t>1944038976</t>
  </si>
  <si>
    <t>https://podminky.urs.cz/item/CS_URS_2022_02/712311101</t>
  </si>
  <si>
    <t>18,5</t>
  </si>
  <si>
    <t>113</t>
  </si>
  <si>
    <t>11163153</t>
  </si>
  <si>
    <t>emulze asfaltová penetrační</t>
  </si>
  <si>
    <t>litr</t>
  </si>
  <si>
    <t>-1280310424</t>
  </si>
  <si>
    <t>18,5*0,3</t>
  </si>
  <si>
    <t>114</t>
  </si>
  <si>
    <t>712341659</t>
  </si>
  <si>
    <t>Provedení povlakové krytiny střech plochých do 10° pásy přitavením NAIP bodově</t>
  </si>
  <si>
    <t>-779034882</t>
  </si>
  <si>
    <t>https://podminky.urs.cz/item/CS_URS_2022_02/712341659</t>
  </si>
  <si>
    <t>115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</si>
  <si>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</si>
  <si>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</si>
  <si>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1010035995</t>
  </si>
  <si>
    <t>18,5*1,15</t>
  </si>
  <si>
    <t>116</t>
  </si>
  <si>
    <t>712391171</t>
  </si>
  <si>
    <t>Provedení povlakové krytiny střech plochých do 10° -ostatní práce provedení vrstvy textilní podkladní</t>
  </si>
  <si>
    <t>2034144686</t>
  </si>
  <si>
    <t>https://podminky.urs.cz/item/CS_URS_2022_02/712391171</t>
  </si>
  <si>
    <t>117</t>
  </si>
  <si>
    <t>69311068</t>
  </si>
  <si>
    <t>geotextilie netkaná separační, ochranná, filtrační, drenážní PP 300g/m2</t>
  </si>
  <si>
    <t>-1385314747</t>
  </si>
  <si>
    <t>18,5*1,1</t>
  </si>
  <si>
    <t>118</t>
  </si>
  <si>
    <t>712391172</t>
  </si>
  <si>
    <t>Provedení povlakové krytiny střech plochých do 10° -ostatní práce provedení vrstvy textilní ochranné</t>
  </si>
  <si>
    <t>-1889283208</t>
  </si>
  <si>
    <t>https://podminky.urs.cz/item/CS_URS_2022_02/712391172</t>
  </si>
  <si>
    <t>119</t>
  </si>
  <si>
    <t>69311060</t>
  </si>
  <si>
    <t>geotextilie netkaná separační, ochranná, filtrační, drenážní PP 200g/m2</t>
  </si>
  <si>
    <t>-1894213590</t>
  </si>
  <si>
    <t>120</t>
  </si>
  <si>
    <t>712771333</t>
  </si>
  <si>
    <t>Provedení hydroakumulační vrstvy vegetační střechy z plastových nopových fólií s perforací, kladených volně s přesahem, sklon střechy do 5°</t>
  </si>
  <si>
    <t>1363564124</t>
  </si>
  <si>
    <t>https://podminky.urs.cz/item/CS_URS_2022_02/712771333</t>
  </si>
  <si>
    <t>121</t>
  </si>
  <si>
    <t>69334152</t>
  </si>
  <si>
    <t>fólie profilovaná (nopová) perforovaná HDPE s hydroakumulační a drenážní funkcí do vegetačních střech s výškou nopů 20mm</t>
  </si>
  <si>
    <t>521789656</t>
  </si>
  <si>
    <t>18,5*1,05</t>
  </si>
  <si>
    <t>122</t>
  </si>
  <si>
    <t>712771401</t>
  </si>
  <si>
    <t>Provedení vegetační vrstvy vegetační střechy ze substrátu, tloušťky do 100 mm, sklon střechy do 5°</t>
  </si>
  <si>
    <t>1112566331</t>
  </si>
  <si>
    <t>https://podminky.urs.cz/item/CS_URS_2022_02/712771401</t>
  </si>
  <si>
    <t>123</t>
  </si>
  <si>
    <t>10321001</t>
  </si>
  <si>
    <t>substrát vegetačních střech extenzivní suchomilných rostlin</t>
  </si>
  <si>
    <t>285551209</t>
  </si>
  <si>
    <t>18,5*0,054</t>
  </si>
  <si>
    <t>124</t>
  </si>
  <si>
    <t>712771521</t>
  </si>
  <si>
    <t>Založení vegetace vegetační střechy položením vegetační nebo trávníkové rohože, sklon střechy do 5°</t>
  </si>
  <si>
    <t>398874498</t>
  </si>
  <si>
    <t>https://podminky.urs.cz/item/CS_URS_2022_02/712771521</t>
  </si>
  <si>
    <t>125</t>
  </si>
  <si>
    <t>69334504</t>
  </si>
  <si>
    <t>koberec rozchodníkový vegetačních střech</t>
  </si>
  <si>
    <t>-1047552659</t>
  </si>
  <si>
    <t>126</t>
  </si>
  <si>
    <t>998712201</t>
  </si>
  <si>
    <t>Přesun hmot pro povlakové krytiny stanovený procentní sazbou (%) z ceny vodorovná dopravní vzdálenost do 50 m v objektech výšky do 6 m</t>
  </si>
  <si>
    <t>-293549965</t>
  </si>
  <si>
    <t>https://podminky.urs.cz/item/CS_URS_2022_02/998712201</t>
  </si>
  <si>
    <t>762</t>
  </si>
  <si>
    <t>Konstrukce tesařské</t>
  </si>
  <si>
    <t>127</t>
  </si>
  <si>
    <t>762085103</t>
  </si>
  <si>
    <t>Montáž ocelových spojovacích prostředků (materiál ve specifikaci) kotevních želez příložek, patek, táhel</t>
  </si>
  <si>
    <t>-1708572682</t>
  </si>
  <si>
    <t>https://podminky.urs.cz/item/CS_URS_2022_02/762085103</t>
  </si>
  <si>
    <t>D.1.1.6 - SO06 - Dřevěné podium</t>
  </si>
  <si>
    <t>3*3</t>
  </si>
  <si>
    <t>128</t>
  </si>
  <si>
    <t>54825008R</t>
  </si>
  <si>
    <t>kotevní patka tvaru L 120x120x4,0-250mm</t>
  </si>
  <si>
    <t>-1344248633</t>
  </si>
  <si>
    <t>129</t>
  </si>
  <si>
    <t>762341260</t>
  </si>
  <si>
    <t>Montáž bednění střech rovných a šikmých sklonu do 60° s vyřezáním otvorů z palubek</t>
  </si>
  <si>
    <t>-1526448820</t>
  </si>
  <si>
    <t>https://podminky.urs.cz/item/CS_URS_2022_02/762341260</t>
  </si>
  <si>
    <t>130</t>
  </si>
  <si>
    <t>61189991</t>
  </si>
  <si>
    <t>palubky podlahové smrk tl 28mm C</t>
  </si>
  <si>
    <t>-1555940438</t>
  </si>
  <si>
    <t>18,5*1,1 'Přepočtené koeficientem množství</t>
  </si>
  <si>
    <t>131</t>
  </si>
  <si>
    <t>762951004</t>
  </si>
  <si>
    <t>Montáž terasy podkladního roštu, z profilů dřevěných, osové vzdálenosti podpěr přes 550 mm</t>
  </si>
  <si>
    <t>203529925</t>
  </si>
  <si>
    <t>https://podminky.urs.cz/item/CS_URS_2022_02/762951004</t>
  </si>
  <si>
    <t>132</t>
  </si>
  <si>
    <t>61198143R</t>
  </si>
  <si>
    <t>terasový hranol 80x200 mm modřín</t>
  </si>
  <si>
    <t>-156017887</t>
  </si>
  <si>
    <t>133</t>
  </si>
  <si>
    <t>762952004</t>
  </si>
  <si>
    <t>Montáž terasy nášlapné vrstvy z prken z dřevin velmi měkkých nebo měkkých, s broušením, bez povrchové úpravy, spojovaných šroubováním, šířky přes 135 mm</t>
  </si>
  <si>
    <t>2135181615</t>
  </si>
  <si>
    <t>https://podminky.urs.cz/item/CS_URS_2022_02/762952004</t>
  </si>
  <si>
    <t>134</t>
  </si>
  <si>
    <t>61198127R</t>
  </si>
  <si>
    <t>terasový profil dřevěný š. 240 mm, tl. 50 mm modřín</t>
  </si>
  <si>
    <t>-1721736107</t>
  </si>
  <si>
    <t>9*1,08 'Přepočtené koeficientem množství</t>
  </si>
  <si>
    <t>762953002</t>
  </si>
  <si>
    <t>Montáž terasy nátěr dřevěných teras olejem, včetně očištění dvojnásobně</t>
  </si>
  <si>
    <t>2030539554</t>
  </si>
  <si>
    <t>https://podminky.urs.cz/item/CS_URS_2022_02/762953002</t>
  </si>
  <si>
    <t>3*3*2</t>
  </si>
  <si>
    <t>7*3*(0,2+0,08)*2</t>
  </si>
  <si>
    <t>136</t>
  </si>
  <si>
    <t>998762201</t>
  </si>
  <si>
    <t>Přesun hmot pro konstrukce tesařské stanovený procentní sazbou (%) z ceny vodorovná dopravní vzdálenost do 50 m v objektech výšky do 6 m</t>
  </si>
  <si>
    <t>-1536044870</t>
  </si>
  <si>
    <t>https://podminky.urs.cz/item/CS_URS_2022_02/998762201</t>
  </si>
  <si>
    <t>764</t>
  </si>
  <si>
    <t>Konstrukce klempířské</t>
  </si>
  <si>
    <t>137</t>
  </si>
  <si>
    <t>764222403</t>
  </si>
  <si>
    <t>Oplechování střešních prvků z hliníkového plechu štítu závětrnou lištou rš 250 mm</t>
  </si>
  <si>
    <t>100402173</t>
  </si>
  <si>
    <t>https://podminky.urs.cz/item/CS_URS_2022_02/764222403</t>
  </si>
  <si>
    <t>11,75+1,6*2</t>
  </si>
  <si>
    <t>138</t>
  </si>
  <si>
    <t>764222433</t>
  </si>
  <si>
    <t>Oplechování střešních prvků z hliníkového plechu okapu okapovým plechem střechy rovné rš 250 mm</t>
  </si>
  <si>
    <t>-963827002</t>
  </si>
  <si>
    <t>https://podminky.urs.cz/item/CS_URS_2022_02/764222433</t>
  </si>
  <si>
    <t>11,75</t>
  </si>
  <si>
    <t>139</t>
  </si>
  <si>
    <t>764521413</t>
  </si>
  <si>
    <t>Žlab podokapní z hliníkového plechu včetně háků a čel hranatý rš 250 mm</t>
  </si>
  <si>
    <t>-1094365654</t>
  </si>
  <si>
    <t>https://podminky.urs.cz/item/CS_URS_2022_02/764521413</t>
  </si>
  <si>
    <t>140</t>
  </si>
  <si>
    <t>764528402</t>
  </si>
  <si>
    <t>Svod z hliníkového plechu včetně objímek, kolen a odskoků hranatý, o straně 100 mm</t>
  </si>
  <si>
    <t>-14803363</t>
  </si>
  <si>
    <t>https://podminky.urs.cz/item/CS_URS_2022_02/764528402</t>
  </si>
  <si>
    <t>2,2</t>
  </si>
  <si>
    <t>141</t>
  </si>
  <si>
    <t>998764201</t>
  </si>
  <si>
    <t>Přesun hmot pro konstrukce klempířské stanovený procentní sazbou (%) z ceny vodorovná dopravní vzdálenost do 50 m v objektech výšky do 6 m</t>
  </si>
  <si>
    <t>-435773300</t>
  </si>
  <si>
    <t>https://podminky.urs.cz/item/CS_URS_2022_02/998764201</t>
  </si>
  <si>
    <t>766</t>
  </si>
  <si>
    <t>Konstrukce truhlářské</t>
  </si>
  <si>
    <t>142</t>
  </si>
  <si>
    <t>766412223</t>
  </si>
  <si>
    <t>Montáž obložení stěn palubkami na pero a drážku plochy přes 5 m2 modřínovými, šířky přes 80 do 100 mm</t>
  </si>
  <si>
    <t>-1869353556</t>
  </si>
  <si>
    <t>https://podminky.urs.cz/item/CS_URS_2022_02/766412223</t>
  </si>
  <si>
    <t>(1,6+9,95)*1,5+(1,8+1,6)*0,5</t>
  </si>
  <si>
    <t>143</t>
  </si>
  <si>
    <t>61191157R</t>
  </si>
  <si>
    <t>palubky obkladové modřín profil klasický 21x121mm jakost A/B</t>
  </si>
  <si>
    <t>-1892617846</t>
  </si>
  <si>
    <t>19,025*1,06 'Přepočtené koeficientem množství</t>
  </si>
  <si>
    <t>144</t>
  </si>
  <si>
    <t>766417511</t>
  </si>
  <si>
    <t>Montáž provětrávané fasády z dřevěných profilů podkladového roštu jednoduchého pro vodorovné profily</t>
  </si>
  <si>
    <t>-1724775437</t>
  </si>
  <si>
    <t>https://podminky.urs.cz/item/CS_URS_2022_02/766417511</t>
  </si>
  <si>
    <t>1,5*3</t>
  </si>
  <si>
    <t>145</t>
  </si>
  <si>
    <t>60516110</t>
  </si>
  <si>
    <t>řezivo modřínové sušené tl 30mm</t>
  </si>
  <si>
    <t>-710953563</t>
  </si>
  <si>
    <t>"lať 40/20" 1,5*3*0,02*0,04*1,05</t>
  </si>
  <si>
    <t>146</t>
  </si>
  <si>
    <t>998766201</t>
  </si>
  <si>
    <t>Přesun hmot pro konstrukce truhlářské stanovený procentní sazbou (%) z ceny vodorovná dopravní vzdálenost do 50 m v objektech výšky do 6 m</t>
  </si>
  <si>
    <t>1532759219</t>
  </si>
  <si>
    <t>https://podminky.urs.cz/item/CS_URS_2022_02/998766201</t>
  </si>
  <si>
    <t>767</t>
  </si>
  <si>
    <t>Konstrukce zámečnické</t>
  </si>
  <si>
    <t>147</t>
  </si>
  <si>
    <t>76700011R</t>
  </si>
  <si>
    <t>Kompletní dodávka a osazení litinové kruhové mříže - ochrana stromu</t>
  </si>
  <si>
    <t>-1763575319</t>
  </si>
  <si>
    <t>148</t>
  </si>
  <si>
    <t>767161111</t>
  </si>
  <si>
    <t>Montáž zábradlí rovného z trubek nebo tenkostěnných profilů do zdiva, hmotnosti 1 m zábradlí do 20 kg</t>
  </si>
  <si>
    <t>832673287</t>
  </si>
  <si>
    <t>https://podminky.urs.cz/item/CS_URS_2022_02/767161111</t>
  </si>
  <si>
    <t>13,623+1,948+3,873+1,746</t>
  </si>
  <si>
    <t>16,623+1,043+2,439+1,054</t>
  </si>
  <si>
    <t>149</t>
  </si>
  <si>
    <t>76700102R</t>
  </si>
  <si>
    <t>výroba a dodávka zábradlí rampy, kotveného chemickými kotvami do betonu, včetně povrchové úpravy dle projektové dokumentace</t>
  </si>
  <si>
    <t>2034673918</t>
  </si>
  <si>
    <t>150</t>
  </si>
  <si>
    <t>767220120</t>
  </si>
  <si>
    <t>Montáž schodišťového zábradlí z trubek nebo tenkostěnných profilů do zdiva, hmotnosti 1 m zábradlí přes 15 do 25 kg</t>
  </si>
  <si>
    <t>1604060630</t>
  </si>
  <si>
    <t>https://podminky.urs.cz/item/CS_URS_2022_02/767220120</t>
  </si>
  <si>
    <t>2,68*2</t>
  </si>
  <si>
    <t>151</t>
  </si>
  <si>
    <t>76700101R</t>
  </si>
  <si>
    <t>výroba a dodávka schodišťového zábradlí, kotveného chemickými kotvami do betonu, včetně povrchové úpravy dle projektové dokumentace</t>
  </si>
  <si>
    <t>-1564313779</t>
  </si>
  <si>
    <t>152</t>
  </si>
  <si>
    <t>767995113</t>
  </si>
  <si>
    <t>Montáž ostatních atypických zámečnických konstrukcí hmotnosti přes 10 do 20 kg</t>
  </si>
  <si>
    <t>51211134</t>
  </si>
  <si>
    <t>https://podminky.urs.cz/item/CS_URS_2022_02/767995113</t>
  </si>
  <si>
    <t>"nosný podélný prvek střešní konstrukce 30x50x4" 11,75*3*4,28</t>
  </si>
  <si>
    <t>"ocelový nosný rám 100x100x4" ((2,2+1,6+2,2)*5+(11,75+1,6)*2)*11,74</t>
  </si>
  <si>
    <t>"podélné ztužení L 40x40x2" (11,75+1,6*2)*1,97</t>
  </si>
  <si>
    <t>"spoje a spojovací materiál"84,598</t>
  </si>
  <si>
    <t>153</t>
  </si>
  <si>
    <t>14550403R</t>
  </si>
  <si>
    <t>výroba a dodávka nosné ocelové konstrukce kontejnerového stání, včetně povrchové úpravy dle projektové dokumentace</t>
  </si>
  <si>
    <t>-1608055531</t>
  </si>
  <si>
    <t>930,578*1,1 'Přepočtené koeficientem množství</t>
  </si>
  <si>
    <t>154</t>
  </si>
  <si>
    <t>998767201</t>
  </si>
  <si>
    <t>Přesun hmot pro zámečnické konstrukce stanovený procentní sazbou (%) z ceny vodorovná dopravní vzdálenost do 50 m v objektech výšky do 6 m</t>
  </si>
  <si>
    <t>-619880029</t>
  </si>
  <si>
    <t>https://podminky.urs.cz/item/CS_URS_2022_02/998767201</t>
  </si>
  <si>
    <t>783</t>
  </si>
  <si>
    <t>Dokončovací práce - nátěry</t>
  </si>
  <si>
    <t>155</t>
  </si>
  <si>
    <t>783101401</t>
  </si>
  <si>
    <t>Příprava podkladu truhlářských konstrukcí před provedením nátěru ometení</t>
  </si>
  <si>
    <t>1113969102</t>
  </si>
  <si>
    <t>https://podminky.urs.cz/item/CS_URS_2022_02/783101401</t>
  </si>
  <si>
    <t>((1,6+9,95)*1,5+(1,8+1,6)*0,5)*2</t>
  </si>
  <si>
    <t>156</t>
  </si>
  <si>
    <t>783168211</t>
  </si>
  <si>
    <t>Lakovací nátěr truhlářských konstrukcí dvojnásobný s mezibroušením olejový</t>
  </si>
  <si>
    <t>-2000147510</t>
  </si>
  <si>
    <t>https://podminky.urs.cz/item/CS_URS_2022_02/783168211</t>
  </si>
  <si>
    <t>VRN</t>
  </si>
  <si>
    <t>Vedlejší rozpočtové náklady</t>
  </si>
  <si>
    <t>VRN1</t>
  </si>
  <si>
    <t>Průzkumné, geodetické a projektové práce</t>
  </si>
  <si>
    <t>157</t>
  </si>
  <si>
    <t>012103000R</t>
  </si>
  <si>
    <t>Vytyčení podzemních inženýrských sítí</t>
  </si>
  <si>
    <t>soub</t>
  </si>
  <si>
    <t>1024</t>
  </si>
  <si>
    <t>-200679734</t>
  </si>
  <si>
    <t>158</t>
  </si>
  <si>
    <t>012303000</t>
  </si>
  <si>
    <t>Geodetické práce po výstavbě</t>
  </si>
  <si>
    <t>1836932988</t>
  </si>
  <si>
    <t>VRN3</t>
  </si>
  <si>
    <t>Zařízení staveniště</t>
  </si>
  <si>
    <t>159</t>
  </si>
  <si>
    <t>030001000</t>
  </si>
  <si>
    <t>-2059280650</t>
  </si>
  <si>
    <t>160</t>
  </si>
  <si>
    <t>034103000</t>
  </si>
  <si>
    <t>Oplocení staveniště</t>
  </si>
  <si>
    <t>257994279</t>
  </si>
  <si>
    <t>VRN4</t>
  </si>
  <si>
    <t>Inženýrská činnost</t>
  </si>
  <si>
    <t>161</t>
  </si>
  <si>
    <t>042503000R</t>
  </si>
  <si>
    <t>Opatření BOZP na staveništi</t>
  </si>
  <si>
    <t>-523411540</t>
  </si>
  <si>
    <t>VRN7</t>
  </si>
  <si>
    <t>Provozní vlivy</t>
  </si>
  <si>
    <t>162</t>
  </si>
  <si>
    <t>071002000</t>
  </si>
  <si>
    <t>Provoz investora, třetích osob</t>
  </si>
  <si>
    <t>1696496666</t>
  </si>
  <si>
    <t>SEZNAM FIGUR</t>
  </si>
  <si>
    <t>Výměra</t>
  </si>
  <si>
    <t>Použití figury:</t>
  </si>
  <si>
    <t>Kladení dlažby z kostek drobných z kamene do lože z kameniva těženého tl 50 mm</t>
  </si>
  <si>
    <t>Odkopávky a prokopávky nezapažené v hornině třídy těžitelnosti I skupiny 3 objem do 50 m3 strojně</t>
  </si>
  <si>
    <t>Úprava pláně v hornině třídy těžitelnosti I skupiny 1 až 3 se zhutněním strojně</t>
  </si>
  <si>
    <t>Podklad z kameniva hrubého drceného vel. 32-63 mm plochy do 100 m2 tl 100 mm</t>
  </si>
  <si>
    <t>Podklad z kameniva hrubého drceného vel. 8-16 mm plochy do 100 m2 tl 150 mm</t>
  </si>
  <si>
    <t>F0001</t>
  </si>
  <si>
    <t>Střechy - Izolační vrstvy střech s povlakovou hydroizolací</t>
  </si>
  <si>
    <t>Hloubení jam nezapažených v hornině třídy těžitelnosti I skupiny 3 objem do 20 m3 strojně</t>
  </si>
  <si>
    <t>Vodorovné přemístění přes 20 do 50 m výkopku/sypaniny z horniny třídy těžitelnosti I skupiny 1 až 3</t>
  </si>
  <si>
    <t>Vodorovné přemístění přes 9 000 do 10000 m výkopku/sypaniny z horniny třídy těžitelnosti I skupiny 1 až 3</t>
  </si>
  <si>
    <t>Poplatek za uložení zeminy a kamení na recyklační skládce (skládkovné) kód odpadu 17 05 04</t>
  </si>
  <si>
    <t>Uložení sypaniny na skládky nebo meziskládky</t>
  </si>
  <si>
    <t>Kladení zámkové dlažby komunikací pro pěší tl 80 mm skupiny A pl do 50 m2</t>
  </si>
  <si>
    <t>Podklad nebo podsyp ze štěrkopísku ŠP plochy do 100 m2 tl 100 mm</t>
  </si>
  <si>
    <t>Podklad z kameniva hrubého drceného vel. 8-16 mm plochy do 100 m2 tl 100 mm</t>
  </si>
  <si>
    <t>Podklad z kameniva hrubého drceného vel. 16-32 mm plochy do 100 m2 tl 200 mm</t>
  </si>
  <si>
    <t xml:space="preserve">Rulová drť FR 0/4  tl 10 mm - barva hnědá - oranžová</t>
  </si>
  <si>
    <t>Podklad z kameniva hrubého drceného vel. 16-32 mm plochy do 100 m2 tl 60 mm</t>
  </si>
  <si>
    <t>Podklad z kameniva hrubého drceného vel. 16-32 mm plochy do 100 m2 tl 150 mm</t>
  </si>
  <si>
    <t>Uložení sypaniny z hornin nesoudržných sypkých do násypů zhutněných strojně</t>
  </si>
  <si>
    <t>Nakládání výkopku z hornin třídy těžitelnosti I skupiny 1 až 3 do 100 m3</t>
  </si>
  <si>
    <t>Sejmutí ornice plochy do 500 m2 tl vrstvy do 200 mm strojně</t>
  </si>
  <si>
    <t>Hloubení rýh nezapažených š do 800 mm v hornině třídy těžitelnosti I skupiny 3 objem do 20 m3 strojně</t>
  </si>
  <si>
    <t>Kladení zámkové dlažby komunikací pro pěší tl 60 mm skupiny A pl do 50 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</si>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</sst>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101" TargetMode="External" /><Relationship Id="rId2" Type="http://schemas.openxmlformats.org/officeDocument/2006/relationships/hyperlink" Target="https://podminky.urs.cz/item/CS_URS_2022_02/111211211" TargetMode="External" /><Relationship Id="rId3" Type="http://schemas.openxmlformats.org/officeDocument/2006/relationships/hyperlink" Target="https://podminky.urs.cz/item/CS_URS_2022_02/113106121" TargetMode="External" /><Relationship Id="rId4" Type="http://schemas.openxmlformats.org/officeDocument/2006/relationships/hyperlink" Target="https://podminky.urs.cz/item/CS_URS_2022_02/113107152" TargetMode="External" /><Relationship Id="rId5" Type="http://schemas.openxmlformats.org/officeDocument/2006/relationships/hyperlink" Target="https://podminky.urs.cz/item/CS_URS_2022_02/113107322" TargetMode="External" /><Relationship Id="rId6" Type="http://schemas.openxmlformats.org/officeDocument/2006/relationships/hyperlink" Target="https://podminky.urs.cz/item/CS_URS_2022_02/113107342" TargetMode="External" /><Relationship Id="rId7" Type="http://schemas.openxmlformats.org/officeDocument/2006/relationships/hyperlink" Target="https://podminky.urs.cz/item/CS_URS_2022_02/113202111" TargetMode="External" /><Relationship Id="rId8" Type="http://schemas.openxmlformats.org/officeDocument/2006/relationships/hyperlink" Target="https://podminky.urs.cz/item/CS_URS_2022_02/121151113" TargetMode="External" /><Relationship Id="rId9" Type="http://schemas.openxmlformats.org/officeDocument/2006/relationships/hyperlink" Target="https://podminky.urs.cz/item/CS_URS_2022_02/122251102" TargetMode="External" /><Relationship Id="rId10" Type="http://schemas.openxmlformats.org/officeDocument/2006/relationships/hyperlink" Target="https://podminky.urs.cz/item/CS_URS_2022_02/131251100" TargetMode="External" /><Relationship Id="rId11" Type="http://schemas.openxmlformats.org/officeDocument/2006/relationships/hyperlink" Target="https://podminky.urs.cz/item/CS_URS_2022_02/132251101" TargetMode="External" /><Relationship Id="rId12" Type="http://schemas.openxmlformats.org/officeDocument/2006/relationships/hyperlink" Target="https://podminky.urs.cz/item/CS_URS_2022_02/162251102" TargetMode="External" /><Relationship Id="rId13" Type="http://schemas.openxmlformats.org/officeDocument/2006/relationships/hyperlink" Target="https://podminky.urs.cz/item/CS_URS_2022_02/162751117" TargetMode="External" /><Relationship Id="rId14" Type="http://schemas.openxmlformats.org/officeDocument/2006/relationships/hyperlink" Target="https://podminky.urs.cz/item/CS_URS_2022_02/167151101" TargetMode="External" /><Relationship Id="rId15" Type="http://schemas.openxmlformats.org/officeDocument/2006/relationships/hyperlink" Target="https://podminky.urs.cz/item/CS_URS_2022_02/171151101" TargetMode="External" /><Relationship Id="rId16" Type="http://schemas.openxmlformats.org/officeDocument/2006/relationships/hyperlink" Target="https://podminky.urs.cz/item/CS_URS_2022_02/171151111" TargetMode="External" /><Relationship Id="rId17" Type="http://schemas.openxmlformats.org/officeDocument/2006/relationships/hyperlink" Target="https://podminky.urs.cz/item/CS_URS_2022_02/171201231" TargetMode="External" /><Relationship Id="rId18" Type="http://schemas.openxmlformats.org/officeDocument/2006/relationships/hyperlink" Target="https://podminky.urs.cz/item/CS_URS_2022_02/171251201" TargetMode="External" /><Relationship Id="rId19" Type="http://schemas.openxmlformats.org/officeDocument/2006/relationships/hyperlink" Target="https://podminky.urs.cz/item/CS_URS_2022_02/181111131" TargetMode="External" /><Relationship Id="rId20" Type="http://schemas.openxmlformats.org/officeDocument/2006/relationships/hyperlink" Target="https://podminky.urs.cz/item/CS_URS_2022_02/181351103" TargetMode="External" /><Relationship Id="rId21" Type="http://schemas.openxmlformats.org/officeDocument/2006/relationships/hyperlink" Target="https://podminky.urs.cz/item/CS_URS_2022_02/181411141" TargetMode="External" /><Relationship Id="rId22" Type="http://schemas.openxmlformats.org/officeDocument/2006/relationships/hyperlink" Target="https://podminky.urs.cz/item/CS_URS_2022_02/181951112" TargetMode="External" /><Relationship Id="rId23" Type="http://schemas.openxmlformats.org/officeDocument/2006/relationships/hyperlink" Target="https://podminky.urs.cz/item/CS_URS_2022_02/183101315" TargetMode="External" /><Relationship Id="rId24" Type="http://schemas.openxmlformats.org/officeDocument/2006/relationships/hyperlink" Target="https://podminky.urs.cz/item/CS_URS_2022_02/183101321" TargetMode="External" /><Relationship Id="rId25" Type="http://schemas.openxmlformats.org/officeDocument/2006/relationships/hyperlink" Target="https://podminky.urs.cz/item/CS_URS_2022_02/184102116" TargetMode="External" /><Relationship Id="rId26" Type="http://schemas.openxmlformats.org/officeDocument/2006/relationships/hyperlink" Target="https://podminky.urs.cz/item/CS_URS_2022_02/184102211" TargetMode="External" /><Relationship Id="rId27" Type="http://schemas.openxmlformats.org/officeDocument/2006/relationships/hyperlink" Target="https://podminky.urs.cz/item/CS_URS_2022_02/184211111R" TargetMode="External" /><Relationship Id="rId28" Type="http://schemas.openxmlformats.org/officeDocument/2006/relationships/hyperlink" Target="https://podminky.urs.cz/item/CS_URS_2022_02/184215133" TargetMode="External" /><Relationship Id="rId29" Type="http://schemas.openxmlformats.org/officeDocument/2006/relationships/hyperlink" Target="https://podminky.urs.cz/item/CS_URS_2022_02/184501141" TargetMode="External" /><Relationship Id="rId30" Type="http://schemas.openxmlformats.org/officeDocument/2006/relationships/hyperlink" Target="https://podminky.urs.cz/item/CS_URS_2022_02/185803111" TargetMode="External" /><Relationship Id="rId31" Type="http://schemas.openxmlformats.org/officeDocument/2006/relationships/hyperlink" Target="https://podminky.urs.cz/item/CS_URS_2022_02/211971110" TargetMode="External" /><Relationship Id="rId32" Type="http://schemas.openxmlformats.org/officeDocument/2006/relationships/hyperlink" Target="https://podminky.urs.cz/item/CS_URS_2022_02/212750101" TargetMode="External" /><Relationship Id="rId33" Type="http://schemas.openxmlformats.org/officeDocument/2006/relationships/hyperlink" Target="https://podminky.urs.cz/item/CS_URS_2022_02/212755211" TargetMode="External" /><Relationship Id="rId34" Type="http://schemas.openxmlformats.org/officeDocument/2006/relationships/hyperlink" Target="https://podminky.urs.cz/item/CS_URS_2022_02/274313711" TargetMode="External" /><Relationship Id="rId35" Type="http://schemas.openxmlformats.org/officeDocument/2006/relationships/hyperlink" Target="https://podminky.urs.cz/item/CS_URS_2022_02/275313711" TargetMode="External" /><Relationship Id="rId36" Type="http://schemas.openxmlformats.org/officeDocument/2006/relationships/hyperlink" Target="https://podminky.urs.cz/item/CS_URS_2022_02/311113212" TargetMode="External" /><Relationship Id="rId37" Type="http://schemas.openxmlformats.org/officeDocument/2006/relationships/hyperlink" Target="https://podminky.urs.cz/item/CS_URS_2022_02/311361821" TargetMode="External" /><Relationship Id="rId38" Type="http://schemas.openxmlformats.org/officeDocument/2006/relationships/hyperlink" Target="https://podminky.urs.cz/item/CS_URS_2022_02/348272513" TargetMode="External" /><Relationship Id="rId39" Type="http://schemas.openxmlformats.org/officeDocument/2006/relationships/hyperlink" Target="https://podminky.urs.cz/item/CS_URS_2022_02/434313115" TargetMode="External" /><Relationship Id="rId40" Type="http://schemas.openxmlformats.org/officeDocument/2006/relationships/hyperlink" Target="https://podminky.urs.cz/item/CS_URS_2022_02/564231011" TargetMode="External" /><Relationship Id="rId41" Type="http://schemas.openxmlformats.org/officeDocument/2006/relationships/hyperlink" Target="https://podminky.urs.cz/item/CS_URS_2022_02/564730001" TargetMode="External" /><Relationship Id="rId42" Type="http://schemas.openxmlformats.org/officeDocument/2006/relationships/hyperlink" Target="https://podminky.urs.cz/item/CS_URS_2022_02/564731101" TargetMode="External" /><Relationship Id="rId43" Type="http://schemas.openxmlformats.org/officeDocument/2006/relationships/hyperlink" Target="https://podminky.urs.cz/item/CS_URS_2022_02/564750001" TargetMode="External" /><Relationship Id="rId44" Type="http://schemas.openxmlformats.org/officeDocument/2006/relationships/hyperlink" Target="https://podminky.urs.cz/item/CS_URS_2022_02/564750101" TargetMode="External" /><Relationship Id="rId45" Type="http://schemas.openxmlformats.org/officeDocument/2006/relationships/hyperlink" Target="https://podminky.urs.cz/item/CS_URS_2022_02/564760101" TargetMode="External" /><Relationship Id="rId46" Type="http://schemas.openxmlformats.org/officeDocument/2006/relationships/hyperlink" Target="https://podminky.urs.cz/item/CS_URS_2022_02/564831011" TargetMode="External" /><Relationship Id="rId47" Type="http://schemas.openxmlformats.org/officeDocument/2006/relationships/hyperlink" Target="https://podminky.urs.cz/item/CS_URS_2022_02/577145031" TargetMode="External" /><Relationship Id="rId48" Type="http://schemas.openxmlformats.org/officeDocument/2006/relationships/hyperlink" Target="https://podminky.urs.cz/item/CS_URS_2022_02/591211111" TargetMode="External" /><Relationship Id="rId49" Type="http://schemas.openxmlformats.org/officeDocument/2006/relationships/hyperlink" Target="https://podminky.urs.cz/item/CS_URS_2022_02/596211110" TargetMode="External" /><Relationship Id="rId50" Type="http://schemas.openxmlformats.org/officeDocument/2006/relationships/hyperlink" Target="https://podminky.urs.cz/item/CS_URS_2022_02/596211210" TargetMode="External" /><Relationship Id="rId51" Type="http://schemas.openxmlformats.org/officeDocument/2006/relationships/hyperlink" Target="https://podminky.urs.cz/item/CS_URS_2022_02/916231213" TargetMode="External" /><Relationship Id="rId52" Type="http://schemas.openxmlformats.org/officeDocument/2006/relationships/hyperlink" Target="https://podminky.urs.cz/item/CS_URS_2022_02/919731122" TargetMode="External" /><Relationship Id="rId53" Type="http://schemas.openxmlformats.org/officeDocument/2006/relationships/hyperlink" Target="https://podminky.urs.cz/item/CS_URS_2022_02/919735112" TargetMode="External" /><Relationship Id="rId54" Type="http://schemas.openxmlformats.org/officeDocument/2006/relationships/hyperlink" Target="https://podminky.urs.cz/item/CS_URS_2022_02/935113111" TargetMode="External" /><Relationship Id="rId55" Type="http://schemas.openxmlformats.org/officeDocument/2006/relationships/hyperlink" Target="https://podminky.urs.cz/item/CS_URS_2022_02/936104213" TargetMode="External" /><Relationship Id="rId56" Type="http://schemas.openxmlformats.org/officeDocument/2006/relationships/hyperlink" Target="https://podminky.urs.cz/item/CS_URS_2022_02/936124113" TargetMode="External" /><Relationship Id="rId57" Type="http://schemas.openxmlformats.org/officeDocument/2006/relationships/hyperlink" Target="https://podminky.urs.cz/item/CS_URS_2022_02/936174311" TargetMode="External" /><Relationship Id="rId58" Type="http://schemas.openxmlformats.org/officeDocument/2006/relationships/hyperlink" Target="https://podminky.urs.cz/item/CS_URS_2022_02/961044111" TargetMode="External" /><Relationship Id="rId59" Type="http://schemas.openxmlformats.org/officeDocument/2006/relationships/hyperlink" Target="https://podminky.urs.cz/item/CS_URS_2022_02/962033111" TargetMode="External" /><Relationship Id="rId60" Type="http://schemas.openxmlformats.org/officeDocument/2006/relationships/hyperlink" Target="https://podminky.urs.cz/item/CS_URS_2022_02/962052211" TargetMode="External" /><Relationship Id="rId61" Type="http://schemas.openxmlformats.org/officeDocument/2006/relationships/hyperlink" Target="https://podminky.urs.cz/item/CS_URS_2022_02/963042819" TargetMode="External" /><Relationship Id="rId62" Type="http://schemas.openxmlformats.org/officeDocument/2006/relationships/hyperlink" Target="https://podminky.urs.cz/item/CS_URS_2022_02/966006132" TargetMode="External" /><Relationship Id="rId63" Type="http://schemas.openxmlformats.org/officeDocument/2006/relationships/hyperlink" Target="https://podminky.urs.cz/item/CS_URS_2022_02/966071711" TargetMode="External" /><Relationship Id="rId64" Type="http://schemas.openxmlformats.org/officeDocument/2006/relationships/hyperlink" Target="https://podminky.urs.cz/item/CS_URS_2022_02/966072811" TargetMode="External" /><Relationship Id="rId65" Type="http://schemas.openxmlformats.org/officeDocument/2006/relationships/hyperlink" Target="https://podminky.urs.cz/item/CS_URS_2022_02/976071111" TargetMode="External" /><Relationship Id="rId66" Type="http://schemas.openxmlformats.org/officeDocument/2006/relationships/hyperlink" Target="https://podminky.urs.cz/item/CS_URS_2022_02/979024442" TargetMode="External" /><Relationship Id="rId67" Type="http://schemas.openxmlformats.org/officeDocument/2006/relationships/hyperlink" Target="https://podminky.urs.cz/item/CS_URS_2022_02/979054441" TargetMode="External" /><Relationship Id="rId68" Type="http://schemas.openxmlformats.org/officeDocument/2006/relationships/hyperlink" Target="https://podminky.urs.cz/item/CS_URS_2022_02/997013871" TargetMode="External" /><Relationship Id="rId69" Type="http://schemas.openxmlformats.org/officeDocument/2006/relationships/hyperlink" Target="https://podminky.urs.cz/item/CS_URS_2022_02/997221571" TargetMode="External" /><Relationship Id="rId70" Type="http://schemas.openxmlformats.org/officeDocument/2006/relationships/hyperlink" Target="https://podminky.urs.cz/item/CS_URS_2022_02/997221579" TargetMode="External" /><Relationship Id="rId71" Type="http://schemas.openxmlformats.org/officeDocument/2006/relationships/hyperlink" Target="https://podminky.urs.cz/item/CS_URS_2022_02/997221611" TargetMode="External" /><Relationship Id="rId72" Type="http://schemas.openxmlformats.org/officeDocument/2006/relationships/hyperlink" Target="https://podminky.urs.cz/item/CS_URS_2022_02/998223011" TargetMode="External" /><Relationship Id="rId73" Type="http://schemas.openxmlformats.org/officeDocument/2006/relationships/hyperlink" Target="https://podminky.urs.cz/item/CS_URS_2022_02/711161273" TargetMode="External" /><Relationship Id="rId74" Type="http://schemas.openxmlformats.org/officeDocument/2006/relationships/hyperlink" Target="https://podminky.urs.cz/item/CS_URS_2022_02/711161383" TargetMode="External" /><Relationship Id="rId75" Type="http://schemas.openxmlformats.org/officeDocument/2006/relationships/hyperlink" Target="https://podminky.urs.cz/item/CS_URS_2022_02/711199098" TargetMode="External" /><Relationship Id="rId76" Type="http://schemas.openxmlformats.org/officeDocument/2006/relationships/hyperlink" Target="https://podminky.urs.cz/item/CS_URS_2022_02/711411001" TargetMode="External" /><Relationship Id="rId77" Type="http://schemas.openxmlformats.org/officeDocument/2006/relationships/hyperlink" Target="https://podminky.urs.cz/item/CS_URS_2022_02/711441559" TargetMode="External" /><Relationship Id="rId78" Type="http://schemas.openxmlformats.org/officeDocument/2006/relationships/hyperlink" Target="https://podminky.urs.cz/item/CS_URS_2022_02/998711201" TargetMode="External" /><Relationship Id="rId79" Type="http://schemas.openxmlformats.org/officeDocument/2006/relationships/hyperlink" Target="https://podminky.urs.cz/item/CS_URS_2022_02/712311101" TargetMode="External" /><Relationship Id="rId80" Type="http://schemas.openxmlformats.org/officeDocument/2006/relationships/hyperlink" Target="https://podminky.urs.cz/item/CS_URS_2022_02/712341659" TargetMode="External" /><Relationship Id="rId81" Type="http://schemas.openxmlformats.org/officeDocument/2006/relationships/hyperlink" Target="https://podminky.urs.cz/item/CS_URS_2022_02/712391171" TargetMode="External" /><Relationship Id="rId82" Type="http://schemas.openxmlformats.org/officeDocument/2006/relationships/hyperlink" Target="https://podminky.urs.cz/item/CS_URS_2022_02/712391172" TargetMode="External" /><Relationship Id="rId83" Type="http://schemas.openxmlformats.org/officeDocument/2006/relationships/hyperlink" Target="https://podminky.urs.cz/item/CS_URS_2022_02/712771333" TargetMode="External" /><Relationship Id="rId84" Type="http://schemas.openxmlformats.org/officeDocument/2006/relationships/hyperlink" Target="https://podminky.urs.cz/item/CS_URS_2022_02/712771401" TargetMode="External" /><Relationship Id="rId85" Type="http://schemas.openxmlformats.org/officeDocument/2006/relationships/hyperlink" Target="https://podminky.urs.cz/item/CS_URS_2022_02/712771521" TargetMode="External" /><Relationship Id="rId86" Type="http://schemas.openxmlformats.org/officeDocument/2006/relationships/hyperlink" Target="https://podminky.urs.cz/item/CS_URS_2022_02/998712201" TargetMode="External" /><Relationship Id="rId87" Type="http://schemas.openxmlformats.org/officeDocument/2006/relationships/hyperlink" Target="https://podminky.urs.cz/item/CS_URS_2022_02/762085103" TargetMode="External" /><Relationship Id="rId88" Type="http://schemas.openxmlformats.org/officeDocument/2006/relationships/hyperlink" Target="https://podminky.urs.cz/item/CS_URS_2022_02/762341260" TargetMode="External" /><Relationship Id="rId89" Type="http://schemas.openxmlformats.org/officeDocument/2006/relationships/hyperlink" Target="https://podminky.urs.cz/item/CS_URS_2022_02/762951004" TargetMode="External" /><Relationship Id="rId90" Type="http://schemas.openxmlformats.org/officeDocument/2006/relationships/hyperlink" Target="https://podminky.urs.cz/item/CS_URS_2022_02/762952004" TargetMode="External" /><Relationship Id="rId91" Type="http://schemas.openxmlformats.org/officeDocument/2006/relationships/hyperlink" Target="https://podminky.urs.cz/item/CS_URS_2022_02/762953002" TargetMode="External" /><Relationship Id="rId92" Type="http://schemas.openxmlformats.org/officeDocument/2006/relationships/hyperlink" Target="https://podminky.urs.cz/item/CS_URS_2022_02/998762201" TargetMode="External" /><Relationship Id="rId93" Type="http://schemas.openxmlformats.org/officeDocument/2006/relationships/hyperlink" Target="https://podminky.urs.cz/item/CS_URS_2022_02/764222403" TargetMode="External" /><Relationship Id="rId94" Type="http://schemas.openxmlformats.org/officeDocument/2006/relationships/hyperlink" Target="https://podminky.urs.cz/item/CS_URS_2022_02/764222433" TargetMode="External" /><Relationship Id="rId95" Type="http://schemas.openxmlformats.org/officeDocument/2006/relationships/hyperlink" Target="https://podminky.urs.cz/item/CS_URS_2022_02/764521413" TargetMode="External" /><Relationship Id="rId96" Type="http://schemas.openxmlformats.org/officeDocument/2006/relationships/hyperlink" Target="https://podminky.urs.cz/item/CS_URS_2022_02/764528402" TargetMode="External" /><Relationship Id="rId97" Type="http://schemas.openxmlformats.org/officeDocument/2006/relationships/hyperlink" Target="https://podminky.urs.cz/item/CS_URS_2022_02/998764201" TargetMode="External" /><Relationship Id="rId98" Type="http://schemas.openxmlformats.org/officeDocument/2006/relationships/hyperlink" Target="https://podminky.urs.cz/item/CS_URS_2022_02/766412223" TargetMode="External" /><Relationship Id="rId99" Type="http://schemas.openxmlformats.org/officeDocument/2006/relationships/hyperlink" Target="https://podminky.urs.cz/item/CS_URS_2022_02/766417511" TargetMode="External" /><Relationship Id="rId100" Type="http://schemas.openxmlformats.org/officeDocument/2006/relationships/hyperlink" Target="https://podminky.urs.cz/item/CS_URS_2022_02/998766201" TargetMode="External" /><Relationship Id="rId101" Type="http://schemas.openxmlformats.org/officeDocument/2006/relationships/hyperlink" Target="https://podminky.urs.cz/item/CS_URS_2022_02/767161111" TargetMode="External" /><Relationship Id="rId102" Type="http://schemas.openxmlformats.org/officeDocument/2006/relationships/hyperlink" Target="https://podminky.urs.cz/item/CS_URS_2022_02/767220120" TargetMode="External" /><Relationship Id="rId103" Type="http://schemas.openxmlformats.org/officeDocument/2006/relationships/hyperlink" Target="https://podminky.urs.cz/item/CS_URS_2022_02/767995113" TargetMode="External" /><Relationship Id="rId104" Type="http://schemas.openxmlformats.org/officeDocument/2006/relationships/hyperlink" Target="https://podminky.urs.cz/item/CS_URS_2022_02/998767201" TargetMode="External" /><Relationship Id="rId105" Type="http://schemas.openxmlformats.org/officeDocument/2006/relationships/hyperlink" Target="https://podminky.urs.cz/item/CS_URS_2022_02/783101401" TargetMode="External" /><Relationship Id="rId106" Type="http://schemas.openxmlformats.org/officeDocument/2006/relationships/hyperlink" Target="https://podminky.urs.cz/item/CS_URS_2022_02/783168211" TargetMode="External" /><Relationship Id="rId10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20220811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Úprava veřejného prostoru před prodejnou č.p. 145, Kramolna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Kramolna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11. 8. 2022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Obecní úřad Kramolna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Ing. Adam Langenberger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BACing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24.75" customHeight="1">
      <c r="A55" s="111" t="s">
        <v>78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'20220811 - Úprava veřejné...'!J28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'20220811 - Úprava veřejné...'!P95</f>
        <v>0</v>
      </c>
      <c r="AV55" s="120">
        <f>'20220811 - Úprava veřejné...'!J31</f>
        <v>0</v>
      </c>
      <c r="AW55" s="120">
        <f>'20220811 - Úprava veřejné...'!J32</f>
        <v>0</v>
      </c>
      <c r="AX55" s="120">
        <f>'20220811 - Úprava veřejné...'!J33</f>
        <v>0</v>
      </c>
      <c r="AY55" s="120">
        <f>'20220811 - Úprava veřejné...'!J34</f>
        <v>0</v>
      </c>
      <c r="AZ55" s="120">
        <f>'20220811 - Úprava veřejné...'!F31</f>
        <v>0</v>
      </c>
      <c r="BA55" s="120">
        <f>'20220811 - Úprava veřejné...'!F32</f>
        <v>0</v>
      </c>
      <c r="BB55" s="120">
        <f>'20220811 - Úprava veřejné...'!F33</f>
        <v>0</v>
      </c>
      <c r="BC55" s="120">
        <f>'20220811 - Úprava veřejné...'!F34</f>
        <v>0</v>
      </c>
      <c r="BD55" s="122">
        <f>'20220811 - Úprava veřejné...'!F35</f>
        <v>0</v>
      </c>
      <c r="BE55" s="7"/>
      <c r="BT55" s="123" t="s">
        <v>80</v>
      </c>
      <c r="BU55" s="123" t="s">
        <v>81</v>
      </c>
      <c r="BV55" s="123" t="s">
        <v>76</v>
      </c>
      <c r="BW55" s="123" t="s">
        <v>5</v>
      </c>
      <c r="BX55" s="123" t="s">
        <v>77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Rw1hjCGIxjqGAnCORCMkm8yiyneto3G68oVKZstY5FzkipCnCl4pFZCy61+O1x2p2J4gjh9L0PRffPxMsyLsrg==" hashValue="o4wPaKghJsz+Ltp4GAixop4IgG0knAs1A/ogyijx3QI+PCUKAjCIaTEFpVyEk1xsqd/ZjLuGQUc+dBG7lNlJLg==" algorithmName="SHA-512" password="CC3D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20811 - Úprava veřejn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  <c r="AZ2" s="124" t="s">
        <v>82</v>
      </c>
      <c r="BA2" s="124" t="s">
        <v>83</v>
      </c>
      <c r="BB2" s="124" t="s">
        <v>84</v>
      </c>
      <c r="BC2" s="124" t="s">
        <v>85</v>
      </c>
      <c r="BD2" s="124" t="s">
        <v>86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86</v>
      </c>
      <c r="AZ3" s="124" t="s">
        <v>87</v>
      </c>
      <c r="BA3" s="124" t="s">
        <v>88</v>
      </c>
      <c r="BB3" s="124" t="s">
        <v>89</v>
      </c>
      <c r="BC3" s="124" t="s">
        <v>90</v>
      </c>
      <c r="BD3" s="124" t="s">
        <v>86</v>
      </c>
    </row>
    <row r="4" s="1" customFormat="1" ht="24.96" customHeight="1">
      <c r="B4" s="21"/>
      <c r="D4" s="127" t="s">
        <v>91</v>
      </c>
      <c r="L4" s="21"/>
      <c r="M4" s="128" t="s">
        <v>10</v>
      </c>
      <c r="AT4" s="18" t="s">
        <v>4</v>
      </c>
      <c r="AZ4" s="124" t="s">
        <v>92</v>
      </c>
      <c r="BA4" s="124" t="s">
        <v>92</v>
      </c>
      <c r="BB4" s="124" t="s">
        <v>84</v>
      </c>
      <c r="BC4" s="124" t="s">
        <v>93</v>
      </c>
      <c r="BD4" s="124" t="s">
        <v>86</v>
      </c>
    </row>
    <row r="5" s="1" customFormat="1" ht="6.96" customHeight="1">
      <c r="B5" s="21"/>
      <c r="L5" s="21"/>
      <c r="AZ5" s="124" t="s">
        <v>94</v>
      </c>
      <c r="BA5" s="124" t="s">
        <v>95</v>
      </c>
      <c r="BB5" s="124" t="s">
        <v>84</v>
      </c>
      <c r="BC5" s="124" t="s">
        <v>96</v>
      </c>
      <c r="BD5" s="124" t="s">
        <v>86</v>
      </c>
    </row>
    <row r="6" s="2" customFormat="1" ht="12" customHeight="1">
      <c r="A6" s="39"/>
      <c r="B6" s="45"/>
      <c r="C6" s="39"/>
      <c r="D6" s="129" t="s">
        <v>16</v>
      </c>
      <c r="E6" s="39"/>
      <c r="F6" s="39"/>
      <c r="G6" s="39"/>
      <c r="H6" s="39"/>
      <c r="I6" s="39"/>
      <c r="J6" s="39"/>
      <c r="K6" s="39"/>
      <c r="L6" s="130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Z6" s="124" t="s">
        <v>97</v>
      </c>
      <c r="BA6" s="124" t="s">
        <v>97</v>
      </c>
      <c r="BB6" s="124" t="s">
        <v>84</v>
      </c>
      <c r="BC6" s="124" t="s">
        <v>98</v>
      </c>
      <c r="BD6" s="124" t="s">
        <v>86</v>
      </c>
    </row>
    <row r="7" s="2" customFormat="1" ht="30" customHeight="1">
      <c r="A7" s="39"/>
      <c r="B7" s="45"/>
      <c r="C7" s="39"/>
      <c r="D7" s="39"/>
      <c r="E7" s="131" t="s">
        <v>17</v>
      </c>
      <c r="F7" s="39"/>
      <c r="G7" s="39"/>
      <c r="H7" s="39"/>
      <c r="I7" s="39"/>
      <c r="J7" s="39"/>
      <c r="K7" s="39"/>
      <c r="L7" s="130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Z7" s="124" t="s">
        <v>99</v>
      </c>
      <c r="BA7" s="124" t="s">
        <v>100</v>
      </c>
      <c r="BB7" s="124" t="s">
        <v>84</v>
      </c>
      <c r="BC7" s="124" t="s">
        <v>101</v>
      </c>
      <c r="BD7" s="124" t="s">
        <v>86</v>
      </c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3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24" t="s">
        <v>102</v>
      </c>
      <c r="BA8" s="124" t="s">
        <v>102</v>
      </c>
      <c r="BB8" s="124" t="s">
        <v>89</v>
      </c>
      <c r="BC8" s="124" t="s">
        <v>103</v>
      </c>
      <c r="BD8" s="124" t="s">
        <v>86</v>
      </c>
    </row>
    <row r="9" s="2" customFormat="1" ht="12" customHeight="1">
      <c r="A9" s="39"/>
      <c r="B9" s="45"/>
      <c r="C9" s="39"/>
      <c r="D9" s="129" t="s">
        <v>18</v>
      </c>
      <c r="E9" s="39"/>
      <c r="F9" s="132" t="s">
        <v>19</v>
      </c>
      <c r="G9" s="39"/>
      <c r="H9" s="39"/>
      <c r="I9" s="129" t="s">
        <v>20</v>
      </c>
      <c r="J9" s="132" t="s">
        <v>19</v>
      </c>
      <c r="K9" s="39"/>
      <c r="L9" s="13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24" t="s">
        <v>104</v>
      </c>
      <c r="BA9" s="124" t="s">
        <v>105</v>
      </c>
      <c r="BB9" s="124" t="s">
        <v>19</v>
      </c>
      <c r="BC9" s="124" t="s">
        <v>106</v>
      </c>
      <c r="BD9" s="124" t="s">
        <v>86</v>
      </c>
    </row>
    <row r="10" s="2" customFormat="1" ht="12" customHeight="1">
      <c r="A10" s="39"/>
      <c r="B10" s="45"/>
      <c r="C10" s="39"/>
      <c r="D10" s="129" t="s">
        <v>21</v>
      </c>
      <c r="E10" s="39"/>
      <c r="F10" s="132" t="s">
        <v>22</v>
      </c>
      <c r="G10" s="39"/>
      <c r="H10" s="39"/>
      <c r="I10" s="129" t="s">
        <v>23</v>
      </c>
      <c r="J10" s="133" t="str">
        <f>'Rekapitulace stavby'!AN8</f>
        <v>11. 8. 2022</v>
      </c>
      <c r="K10" s="39"/>
      <c r="L10" s="13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24" t="s">
        <v>107</v>
      </c>
      <c r="BA10" s="124" t="s">
        <v>108</v>
      </c>
      <c r="BB10" s="124" t="s">
        <v>89</v>
      </c>
      <c r="BC10" s="124" t="s">
        <v>109</v>
      </c>
      <c r="BD10" s="124" t="s">
        <v>86</v>
      </c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3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25</v>
      </c>
      <c r="E12" s="39"/>
      <c r="F12" s="39"/>
      <c r="G12" s="39"/>
      <c r="H12" s="39"/>
      <c r="I12" s="129" t="s">
        <v>26</v>
      </c>
      <c r="J12" s="132" t="s">
        <v>27</v>
      </c>
      <c r="K12" s="39"/>
      <c r="L12" s="13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2" t="s">
        <v>28</v>
      </c>
      <c r="F13" s="39"/>
      <c r="G13" s="39"/>
      <c r="H13" s="39"/>
      <c r="I13" s="129" t="s">
        <v>29</v>
      </c>
      <c r="J13" s="132" t="s">
        <v>19</v>
      </c>
      <c r="K13" s="39"/>
      <c r="L13" s="13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3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9" t="s">
        <v>30</v>
      </c>
      <c r="E15" s="39"/>
      <c r="F15" s="39"/>
      <c r="G15" s="39"/>
      <c r="H15" s="39"/>
      <c r="I15" s="129" t="s">
        <v>26</v>
      </c>
      <c r="J15" s="34" t="str">
        <f>'Rekapitulace stavby'!AN13</f>
        <v>Vyplň údaj</v>
      </c>
      <c r="K15" s="39"/>
      <c r="L15" s="13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2"/>
      <c r="G16" s="132"/>
      <c r="H16" s="132"/>
      <c r="I16" s="129" t="s">
        <v>29</v>
      </c>
      <c r="J16" s="34" t="str">
        <f>'Rekapitulace stavby'!AN14</f>
        <v>Vyplň údaj</v>
      </c>
      <c r="K16" s="39"/>
      <c r="L16" s="13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3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9" t="s">
        <v>32</v>
      </c>
      <c r="E18" s="39"/>
      <c r="F18" s="39"/>
      <c r="G18" s="39"/>
      <c r="H18" s="39"/>
      <c r="I18" s="129" t="s">
        <v>26</v>
      </c>
      <c r="J18" s="132" t="s">
        <v>19</v>
      </c>
      <c r="K18" s="39"/>
      <c r="L18" s="13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2" t="s">
        <v>33</v>
      </c>
      <c r="F19" s="39"/>
      <c r="G19" s="39"/>
      <c r="H19" s="39"/>
      <c r="I19" s="129" t="s">
        <v>29</v>
      </c>
      <c r="J19" s="132" t="s">
        <v>19</v>
      </c>
      <c r="K19" s="39"/>
      <c r="L19" s="13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3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9" t="s">
        <v>35</v>
      </c>
      <c r="E21" s="39"/>
      <c r="F21" s="39"/>
      <c r="G21" s="39"/>
      <c r="H21" s="39"/>
      <c r="I21" s="129" t="s">
        <v>26</v>
      </c>
      <c r="J21" s="132" t="s">
        <v>36</v>
      </c>
      <c r="K21" s="39"/>
      <c r="L21" s="13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2" t="s">
        <v>37</v>
      </c>
      <c r="F22" s="39"/>
      <c r="G22" s="39"/>
      <c r="H22" s="39"/>
      <c r="I22" s="129" t="s">
        <v>29</v>
      </c>
      <c r="J22" s="132" t="s">
        <v>38</v>
      </c>
      <c r="K22" s="39"/>
      <c r="L22" s="13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3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9" t="s">
        <v>39</v>
      </c>
      <c r="E24" s="39"/>
      <c r="F24" s="39"/>
      <c r="G24" s="39"/>
      <c r="H24" s="39"/>
      <c r="I24" s="39"/>
      <c r="J24" s="39"/>
      <c r="K24" s="39"/>
      <c r="L24" s="13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71.25" customHeight="1">
      <c r="A25" s="134"/>
      <c r="B25" s="135"/>
      <c r="C25" s="134"/>
      <c r="D25" s="134"/>
      <c r="E25" s="136" t="s">
        <v>40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3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8"/>
      <c r="E27" s="138"/>
      <c r="F27" s="138"/>
      <c r="G27" s="138"/>
      <c r="H27" s="138"/>
      <c r="I27" s="138"/>
      <c r="J27" s="138"/>
      <c r="K27" s="138"/>
      <c r="L27" s="130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9" t="s">
        <v>41</v>
      </c>
      <c r="E28" s="39"/>
      <c r="F28" s="39"/>
      <c r="G28" s="39"/>
      <c r="H28" s="39"/>
      <c r="I28" s="39"/>
      <c r="J28" s="140">
        <f>ROUND(J95, 2)</f>
        <v>0</v>
      </c>
      <c r="K28" s="39"/>
      <c r="L28" s="13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8"/>
      <c r="E29" s="138"/>
      <c r="F29" s="138"/>
      <c r="G29" s="138"/>
      <c r="H29" s="138"/>
      <c r="I29" s="138"/>
      <c r="J29" s="138"/>
      <c r="K29" s="138"/>
      <c r="L29" s="13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1" t="s">
        <v>43</v>
      </c>
      <c r="G30" s="39"/>
      <c r="H30" s="39"/>
      <c r="I30" s="141" t="s">
        <v>42</v>
      </c>
      <c r="J30" s="141" t="s">
        <v>44</v>
      </c>
      <c r="K30" s="39"/>
      <c r="L30" s="13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2" t="s">
        <v>45</v>
      </c>
      <c r="E31" s="129" t="s">
        <v>46</v>
      </c>
      <c r="F31" s="143">
        <f>ROUND((SUM(BE95:BE885)),  2)</f>
        <v>0</v>
      </c>
      <c r="G31" s="39"/>
      <c r="H31" s="39"/>
      <c r="I31" s="144">
        <v>0.20999999999999999</v>
      </c>
      <c r="J31" s="143">
        <f>ROUND(((SUM(BE95:BE885))*I31),  2)</f>
        <v>0</v>
      </c>
      <c r="K31" s="39"/>
      <c r="L31" s="13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9" t="s">
        <v>47</v>
      </c>
      <c r="F32" s="143">
        <f>ROUND((SUM(BF95:BF885)),  2)</f>
        <v>0</v>
      </c>
      <c r="G32" s="39"/>
      <c r="H32" s="39"/>
      <c r="I32" s="144">
        <v>0.14999999999999999</v>
      </c>
      <c r="J32" s="143">
        <f>ROUND(((SUM(BF95:BF885))*I32),  2)</f>
        <v>0</v>
      </c>
      <c r="K32" s="39"/>
      <c r="L32" s="13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9" t="s">
        <v>48</v>
      </c>
      <c r="F33" s="143">
        <f>ROUND((SUM(BG95:BG885)),  2)</f>
        <v>0</v>
      </c>
      <c r="G33" s="39"/>
      <c r="H33" s="39"/>
      <c r="I33" s="144">
        <v>0.20999999999999999</v>
      </c>
      <c r="J33" s="143">
        <f>0</f>
        <v>0</v>
      </c>
      <c r="K33" s="39"/>
      <c r="L33" s="13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9" t="s">
        <v>49</v>
      </c>
      <c r="F34" s="143">
        <f>ROUND((SUM(BH95:BH885)),  2)</f>
        <v>0</v>
      </c>
      <c r="G34" s="39"/>
      <c r="H34" s="39"/>
      <c r="I34" s="144">
        <v>0.14999999999999999</v>
      </c>
      <c r="J34" s="143">
        <f>0</f>
        <v>0</v>
      </c>
      <c r="K34" s="39"/>
      <c r="L34" s="13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50</v>
      </c>
      <c r="F35" s="143">
        <f>ROUND((SUM(BI95:BI885)),  2)</f>
        <v>0</v>
      </c>
      <c r="G35" s="39"/>
      <c r="H35" s="39"/>
      <c r="I35" s="144">
        <v>0</v>
      </c>
      <c r="J35" s="143">
        <f>0</f>
        <v>0</v>
      </c>
      <c r="K35" s="39"/>
      <c r="L35" s="13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3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5"/>
      <c r="D37" s="146" t="s">
        <v>51</v>
      </c>
      <c r="E37" s="147"/>
      <c r="F37" s="147"/>
      <c r="G37" s="148" t="s">
        <v>52</v>
      </c>
      <c r="H37" s="149" t="s">
        <v>53</v>
      </c>
      <c r="I37" s="147"/>
      <c r="J37" s="150">
        <f>SUM(J28:J35)</f>
        <v>0</v>
      </c>
      <c r="K37" s="151"/>
      <c r="L37" s="13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110</v>
      </c>
      <c r="D43" s="41"/>
      <c r="E43" s="41"/>
      <c r="F43" s="41"/>
      <c r="G43" s="41"/>
      <c r="H43" s="41"/>
      <c r="I43" s="41"/>
      <c r="J43" s="41"/>
      <c r="K43" s="41"/>
      <c r="L43" s="130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30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30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30" customHeight="1">
      <c r="A46" s="39"/>
      <c r="B46" s="40"/>
      <c r="C46" s="41"/>
      <c r="D46" s="41"/>
      <c r="E46" s="70" t="str">
        <f>E7</f>
        <v>Úprava veřejného prostoru před prodejnou č.p. 145, Kramolna</v>
      </c>
      <c r="F46" s="41"/>
      <c r="G46" s="41"/>
      <c r="H46" s="41"/>
      <c r="I46" s="41"/>
      <c r="J46" s="41"/>
      <c r="K46" s="41"/>
      <c r="L46" s="130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30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Kramolna</v>
      </c>
      <c r="G48" s="41"/>
      <c r="H48" s="41"/>
      <c r="I48" s="33" t="s">
        <v>23</v>
      </c>
      <c r="J48" s="73" t="str">
        <f>IF(J10="","",J10)</f>
        <v>11. 8. 2022</v>
      </c>
      <c r="K48" s="41"/>
      <c r="L48" s="130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30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5.65" customHeight="1">
      <c r="A50" s="39"/>
      <c r="B50" s="40"/>
      <c r="C50" s="33" t="s">
        <v>25</v>
      </c>
      <c r="D50" s="41"/>
      <c r="E50" s="41"/>
      <c r="F50" s="28" t="str">
        <f>E13</f>
        <v>Obecní úřad Kramolna</v>
      </c>
      <c r="G50" s="41"/>
      <c r="H50" s="41"/>
      <c r="I50" s="33" t="s">
        <v>32</v>
      </c>
      <c r="J50" s="37" t="str">
        <f>E19</f>
        <v>Ing. Adam Langenberger</v>
      </c>
      <c r="K50" s="41"/>
      <c r="L50" s="130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30</v>
      </c>
      <c r="D51" s="41"/>
      <c r="E51" s="41"/>
      <c r="F51" s="28" t="str">
        <f>IF(E16="","",E16)</f>
        <v>Vyplň údaj</v>
      </c>
      <c r="G51" s="41"/>
      <c r="H51" s="41"/>
      <c r="I51" s="33" t="s">
        <v>35</v>
      </c>
      <c r="J51" s="37" t="str">
        <f>E22</f>
        <v>BACing s.r.o.</v>
      </c>
      <c r="K51" s="41"/>
      <c r="L51" s="130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30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6" t="s">
        <v>111</v>
      </c>
      <c r="D53" s="157"/>
      <c r="E53" s="157"/>
      <c r="F53" s="157"/>
      <c r="G53" s="157"/>
      <c r="H53" s="157"/>
      <c r="I53" s="157"/>
      <c r="J53" s="158" t="s">
        <v>112</v>
      </c>
      <c r="K53" s="157"/>
      <c r="L53" s="130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30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9" t="s">
        <v>73</v>
      </c>
      <c r="D55" s="41"/>
      <c r="E55" s="41"/>
      <c r="F55" s="41"/>
      <c r="G55" s="41"/>
      <c r="H55" s="41"/>
      <c r="I55" s="41"/>
      <c r="J55" s="103">
        <f>J95</f>
        <v>0</v>
      </c>
      <c r="K55" s="41"/>
      <c r="L55" s="130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113</v>
      </c>
    </row>
    <row r="56" s="9" customFormat="1" ht="24.96" customHeight="1">
      <c r="A56" s="9"/>
      <c r="B56" s="160"/>
      <c r="C56" s="161"/>
      <c r="D56" s="162" t="s">
        <v>114</v>
      </c>
      <c r="E56" s="163"/>
      <c r="F56" s="163"/>
      <c r="G56" s="163"/>
      <c r="H56" s="163"/>
      <c r="I56" s="163"/>
      <c r="J56" s="164">
        <f>J96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115</v>
      </c>
      <c r="E57" s="169"/>
      <c r="F57" s="169"/>
      <c r="G57" s="169"/>
      <c r="H57" s="169"/>
      <c r="I57" s="169"/>
      <c r="J57" s="170">
        <f>J97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116</v>
      </c>
      <c r="E58" s="169"/>
      <c r="F58" s="169"/>
      <c r="G58" s="169"/>
      <c r="H58" s="169"/>
      <c r="I58" s="169"/>
      <c r="J58" s="170">
        <f>J301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117</v>
      </c>
      <c r="E59" s="169"/>
      <c r="F59" s="169"/>
      <c r="G59" s="169"/>
      <c r="H59" s="169"/>
      <c r="I59" s="169"/>
      <c r="J59" s="170">
        <f>J332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118</v>
      </c>
      <c r="E60" s="169"/>
      <c r="F60" s="169"/>
      <c r="G60" s="169"/>
      <c r="H60" s="169"/>
      <c r="I60" s="169"/>
      <c r="J60" s="170">
        <f>J352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119</v>
      </c>
      <c r="E61" s="169"/>
      <c r="F61" s="169"/>
      <c r="G61" s="169"/>
      <c r="H61" s="169"/>
      <c r="I61" s="169"/>
      <c r="J61" s="170">
        <f>J359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120</v>
      </c>
      <c r="E62" s="169"/>
      <c r="F62" s="169"/>
      <c r="G62" s="169"/>
      <c r="H62" s="169"/>
      <c r="I62" s="169"/>
      <c r="J62" s="170">
        <f>J435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121</v>
      </c>
      <c r="E63" s="169"/>
      <c r="F63" s="169"/>
      <c r="G63" s="169"/>
      <c r="H63" s="169"/>
      <c r="I63" s="169"/>
      <c r="J63" s="170">
        <f>J609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122</v>
      </c>
      <c r="E64" s="169"/>
      <c r="F64" s="169"/>
      <c r="G64" s="169"/>
      <c r="H64" s="169"/>
      <c r="I64" s="169"/>
      <c r="J64" s="170">
        <f>J619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0"/>
      <c r="C65" s="161"/>
      <c r="D65" s="162" t="s">
        <v>123</v>
      </c>
      <c r="E65" s="163"/>
      <c r="F65" s="163"/>
      <c r="G65" s="163"/>
      <c r="H65" s="163"/>
      <c r="I65" s="163"/>
      <c r="J65" s="164">
        <f>J622</f>
        <v>0</v>
      </c>
      <c r="K65" s="161"/>
      <c r="L65" s="16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6"/>
      <c r="C66" s="167"/>
      <c r="D66" s="168" t="s">
        <v>124</v>
      </c>
      <c r="E66" s="169"/>
      <c r="F66" s="169"/>
      <c r="G66" s="169"/>
      <c r="H66" s="169"/>
      <c r="I66" s="169"/>
      <c r="J66" s="170">
        <f>J623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125</v>
      </c>
      <c r="E67" s="169"/>
      <c r="F67" s="169"/>
      <c r="G67" s="169"/>
      <c r="H67" s="169"/>
      <c r="I67" s="169"/>
      <c r="J67" s="170">
        <f>J654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126</v>
      </c>
      <c r="E68" s="169"/>
      <c r="F68" s="169"/>
      <c r="G68" s="169"/>
      <c r="H68" s="169"/>
      <c r="I68" s="169"/>
      <c r="J68" s="170">
        <f>J721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127</v>
      </c>
      <c r="E69" s="169"/>
      <c r="F69" s="169"/>
      <c r="G69" s="169"/>
      <c r="H69" s="169"/>
      <c r="I69" s="169"/>
      <c r="J69" s="170">
        <f>J774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6"/>
      <c r="C70" s="167"/>
      <c r="D70" s="168" t="s">
        <v>128</v>
      </c>
      <c r="E70" s="169"/>
      <c r="F70" s="169"/>
      <c r="G70" s="169"/>
      <c r="H70" s="169"/>
      <c r="I70" s="169"/>
      <c r="J70" s="170">
        <f>J798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129</v>
      </c>
      <c r="E71" s="169"/>
      <c r="F71" s="169"/>
      <c r="G71" s="169"/>
      <c r="H71" s="169"/>
      <c r="I71" s="169"/>
      <c r="J71" s="170">
        <f>J819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130</v>
      </c>
      <c r="E72" s="169"/>
      <c r="F72" s="169"/>
      <c r="G72" s="169"/>
      <c r="H72" s="169"/>
      <c r="I72" s="169"/>
      <c r="J72" s="170">
        <f>J862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0"/>
      <c r="C73" s="161"/>
      <c r="D73" s="162" t="s">
        <v>131</v>
      </c>
      <c r="E73" s="163"/>
      <c r="F73" s="163"/>
      <c r="G73" s="163"/>
      <c r="H73" s="163"/>
      <c r="I73" s="163"/>
      <c r="J73" s="164">
        <f>J875</f>
        <v>0</v>
      </c>
      <c r="K73" s="161"/>
      <c r="L73" s="165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66"/>
      <c r="C74" s="167"/>
      <c r="D74" s="168" t="s">
        <v>132</v>
      </c>
      <c r="E74" s="169"/>
      <c r="F74" s="169"/>
      <c r="G74" s="169"/>
      <c r="H74" s="169"/>
      <c r="I74" s="169"/>
      <c r="J74" s="170">
        <f>J876</f>
        <v>0</v>
      </c>
      <c r="K74" s="167"/>
      <c r="L74" s="17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6"/>
      <c r="C75" s="167"/>
      <c r="D75" s="168" t="s">
        <v>133</v>
      </c>
      <c r="E75" s="169"/>
      <c r="F75" s="169"/>
      <c r="G75" s="169"/>
      <c r="H75" s="169"/>
      <c r="I75" s="169"/>
      <c r="J75" s="170">
        <f>J879</f>
        <v>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134</v>
      </c>
      <c r="E76" s="169"/>
      <c r="F76" s="169"/>
      <c r="G76" s="169"/>
      <c r="H76" s="169"/>
      <c r="I76" s="169"/>
      <c r="J76" s="170">
        <f>J882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135</v>
      </c>
      <c r="E77" s="169"/>
      <c r="F77" s="169"/>
      <c r="G77" s="169"/>
      <c r="H77" s="169"/>
      <c r="I77" s="169"/>
      <c r="J77" s="170">
        <f>J884</f>
        <v>0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0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30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3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136</v>
      </c>
      <c r="D84" s="41"/>
      <c r="E84" s="41"/>
      <c r="F84" s="41"/>
      <c r="G84" s="41"/>
      <c r="H84" s="41"/>
      <c r="I84" s="41"/>
      <c r="J84" s="41"/>
      <c r="K84" s="41"/>
      <c r="L84" s="13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3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0" t="str">
        <f>E7</f>
        <v>Úprava veřejného prostoru před prodejnou č.p. 145, Kramolna</v>
      </c>
      <c r="F87" s="41"/>
      <c r="G87" s="41"/>
      <c r="H87" s="41"/>
      <c r="I87" s="41"/>
      <c r="J87" s="41"/>
      <c r="K87" s="41"/>
      <c r="L87" s="13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F10</f>
        <v>Kramolna</v>
      </c>
      <c r="G89" s="41"/>
      <c r="H89" s="41"/>
      <c r="I89" s="33" t="s">
        <v>23</v>
      </c>
      <c r="J89" s="73" t="str">
        <f>IF(J10="","",J10)</f>
        <v>11. 8. 2022</v>
      </c>
      <c r="K89" s="41"/>
      <c r="L89" s="13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E13</f>
        <v>Obecní úřad Kramolna</v>
      </c>
      <c r="G91" s="41"/>
      <c r="H91" s="41"/>
      <c r="I91" s="33" t="s">
        <v>32</v>
      </c>
      <c r="J91" s="37" t="str">
        <f>E19</f>
        <v>Ing. Adam Langenberger</v>
      </c>
      <c r="K91" s="41"/>
      <c r="L91" s="13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IF(E16="","",E16)</f>
        <v>Vyplň údaj</v>
      </c>
      <c r="G92" s="41"/>
      <c r="H92" s="41"/>
      <c r="I92" s="33" t="s">
        <v>35</v>
      </c>
      <c r="J92" s="37" t="str">
        <f>E22</f>
        <v>BACing s.r.o.</v>
      </c>
      <c r="K92" s="41"/>
      <c r="L92" s="13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72"/>
      <c r="B94" s="173"/>
      <c r="C94" s="174" t="s">
        <v>137</v>
      </c>
      <c r="D94" s="175" t="s">
        <v>60</v>
      </c>
      <c r="E94" s="175" t="s">
        <v>56</v>
      </c>
      <c r="F94" s="175" t="s">
        <v>57</v>
      </c>
      <c r="G94" s="175" t="s">
        <v>138</v>
      </c>
      <c r="H94" s="175" t="s">
        <v>139</v>
      </c>
      <c r="I94" s="175" t="s">
        <v>140</v>
      </c>
      <c r="J94" s="175" t="s">
        <v>112</v>
      </c>
      <c r="K94" s="176" t="s">
        <v>141</v>
      </c>
      <c r="L94" s="177"/>
      <c r="M94" s="93" t="s">
        <v>19</v>
      </c>
      <c r="N94" s="94" t="s">
        <v>45</v>
      </c>
      <c r="O94" s="94" t="s">
        <v>142</v>
      </c>
      <c r="P94" s="94" t="s">
        <v>143</v>
      </c>
      <c r="Q94" s="94" t="s">
        <v>144</v>
      </c>
      <c r="R94" s="94" t="s">
        <v>145</v>
      </c>
      <c r="S94" s="94" t="s">
        <v>146</v>
      </c>
      <c r="T94" s="95" t="s">
        <v>147</v>
      </c>
      <c r="U94" s="172"/>
      <c r="V94" s="172"/>
      <c r="W94" s="172"/>
      <c r="X94" s="172"/>
      <c r="Y94" s="172"/>
      <c r="Z94" s="172"/>
      <c r="AA94" s="172"/>
      <c r="AB94" s="172"/>
      <c r="AC94" s="172"/>
      <c r="AD94" s="172"/>
      <c r="AE94" s="172"/>
    </row>
    <row r="95" s="2" customFormat="1" ht="22.8" customHeight="1">
      <c r="A95" s="39"/>
      <c r="B95" s="40"/>
      <c r="C95" s="100" t="s">
        <v>148</v>
      </c>
      <c r="D95" s="41"/>
      <c r="E95" s="41"/>
      <c r="F95" s="41"/>
      <c r="G95" s="41"/>
      <c r="H95" s="41"/>
      <c r="I95" s="41"/>
      <c r="J95" s="178">
        <f>BK95</f>
        <v>0</v>
      </c>
      <c r="K95" s="41"/>
      <c r="L95" s="45"/>
      <c r="M95" s="96"/>
      <c r="N95" s="179"/>
      <c r="O95" s="97"/>
      <c r="P95" s="180">
        <f>P96+P622+P875</f>
        <v>0</v>
      </c>
      <c r="Q95" s="97"/>
      <c r="R95" s="180">
        <f>R96+R622+R875</f>
        <v>1112.1669015099999</v>
      </c>
      <c r="S95" s="97"/>
      <c r="T95" s="181">
        <f>T96+T622+T875</f>
        <v>63.2068625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74</v>
      </c>
      <c r="AU95" s="18" t="s">
        <v>113</v>
      </c>
      <c r="BK95" s="182">
        <f>BK96+BK622+BK875</f>
        <v>0</v>
      </c>
    </row>
    <row r="96" s="12" customFormat="1" ht="25.92" customHeight="1">
      <c r="A96" s="12"/>
      <c r="B96" s="183"/>
      <c r="C96" s="184"/>
      <c r="D96" s="185" t="s">
        <v>74</v>
      </c>
      <c r="E96" s="186" t="s">
        <v>149</v>
      </c>
      <c r="F96" s="186" t="s">
        <v>150</v>
      </c>
      <c r="G96" s="184"/>
      <c r="H96" s="184"/>
      <c r="I96" s="187"/>
      <c r="J96" s="188">
        <f>BK96</f>
        <v>0</v>
      </c>
      <c r="K96" s="184"/>
      <c r="L96" s="189"/>
      <c r="M96" s="190"/>
      <c r="N96" s="191"/>
      <c r="O96" s="191"/>
      <c r="P96" s="192">
        <f>P97+P301+P332+P352+P359+P435+P609+P619</f>
        <v>0</v>
      </c>
      <c r="Q96" s="191"/>
      <c r="R96" s="192">
        <f>R97+R301+R332+R352+R359+R435+R609+R619</f>
        <v>86.997894919999993</v>
      </c>
      <c r="S96" s="191"/>
      <c r="T96" s="193">
        <f>T97+T301+T332+T352+T359+T435+T609+T619</f>
        <v>63.2068625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4" t="s">
        <v>80</v>
      </c>
      <c r="AT96" s="195" t="s">
        <v>74</v>
      </c>
      <c r="AU96" s="195" t="s">
        <v>75</v>
      </c>
      <c r="AY96" s="194" t="s">
        <v>151</v>
      </c>
      <c r="BK96" s="196">
        <f>BK97+BK301+BK332+BK352+BK359+BK435+BK609+BK619</f>
        <v>0</v>
      </c>
    </row>
    <row r="97" s="12" customFormat="1" ht="22.8" customHeight="1">
      <c r="A97" s="12"/>
      <c r="B97" s="183"/>
      <c r="C97" s="184"/>
      <c r="D97" s="185" t="s">
        <v>74</v>
      </c>
      <c r="E97" s="197" t="s">
        <v>80</v>
      </c>
      <c r="F97" s="197" t="s">
        <v>152</v>
      </c>
      <c r="G97" s="184"/>
      <c r="H97" s="184"/>
      <c r="I97" s="187"/>
      <c r="J97" s="198">
        <f>BK97</f>
        <v>0</v>
      </c>
      <c r="K97" s="184"/>
      <c r="L97" s="189"/>
      <c r="M97" s="190"/>
      <c r="N97" s="191"/>
      <c r="O97" s="191"/>
      <c r="P97" s="192">
        <f>SUM(P98:P300)</f>
        <v>0</v>
      </c>
      <c r="Q97" s="191"/>
      <c r="R97" s="192">
        <f>SUM(R98:R300)</f>
        <v>0.68189999999999995</v>
      </c>
      <c r="S97" s="191"/>
      <c r="T97" s="193">
        <f>SUM(T98:T300)</f>
        <v>48.869700000000002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4" t="s">
        <v>80</v>
      </c>
      <c r="AT97" s="195" t="s">
        <v>74</v>
      </c>
      <c r="AU97" s="195" t="s">
        <v>80</v>
      </c>
      <c r="AY97" s="194" t="s">
        <v>151</v>
      </c>
      <c r="BK97" s="196">
        <f>SUM(BK98:BK300)</f>
        <v>0</v>
      </c>
    </row>
    <row r="98" s="2" customFormat="1" ht="44.25" customHeight="1">
      <c r="A98" s="39"/>
      <c r="B98" s="40"/>
      <c r="C98" s="199" t="s">
        <v>80</v>
      </c>
      <c r="D98" s="199" t="s">
        <v>153</v>
      </c>
      <c r="E98" s="200" t="s">
        <v>154</v>
      </c>
      <c r="F98" s="201" t="s">
        <v>155</v>
      </c>
      <c r="G98" s="202" t="s">
        <v>84</v>
      </c>
      <c r="H98" s="203">
        <v>37</v>
      </c>
      <c r="I98" s="204"/>
      <c r="J98" s="205">
        <f>ROUND(I98*H98,2)</f>
        <v>0</v>
      </c>
      <c r="K98" s="201" t="s">
        <v>156</v>
      </c>
      <c r="L98" s="45"/>
      <c r="M98" s="206" t="s">
        <v>19</v>
      </c>
      <c r="N98" s="207" t="s">
        <v>46</v>
      </c>
      <c r="O98" s="85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0" t="s">
        <v>157</v>
      </c>
      <c r="AT98" s="210" t="s">
        <v>153</v>
      </c>
      <c r="AU98" s="210" t="s">
        <v>86</v>
      </c>
      <c r="AY98" s="18" t="s">
        <v>151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8" t="s">
        <v>80</v>
      </c>
      <c r="BK98" s="211">
        <f>ROUND(I98*H98,2)</f>
        <v>0</v>
      </c>
      <c r="BL98" s="18" t="s">
        <v>157</v>
      </c>
      <c r="BM98" s="210" t="s">
        <v>158</v>
      </c>
    </row>
    <row r="99" s="2" customFormat="1">
      <c r="A99" s="39"/>
      <c r="B99" s="40"/>
      <c r="C99" s="41"/>
      <c r="D99" s="212" t="s">
        <v>159</v>
      </c>
      <c r="E99" s="41"/>
      <c r="F99" s="213" t="s">
        <v>160</v>
      </c>
      <c r="G99" s="41"/>
      <c r="H99" s="41"/>
      <c r="I99" s="214"/>
      <c r="J99" s="41"/>
      <c r="K99" s="41"/>
      <c r="L99" s="45"/>
      <c r="M99" s="215"/>
      <c r="N99" s="216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159</v>
      </c>
      <c r="AU99" s="18" t="s">
        <v>86</v>
      </c>
    </row>
    <row r="100" s="13" customFormat="1">
      <c r="A100" s="13"/>
      <c r="B100" s="217"/>
      <c r="C100" s="218"/>
      <c r="D100" s="219" t="s">
        <v>161</v>
      </c>
      <c r="E100" s="220" t="s">
        <v>19</v>
      </c>
      <c r="F100" s="221" t="s">
        <v>162</v>
      </c>
      <c r="G100" s="218"/>
      <c r="H100" s="220" t="s">
        <v>19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7" t="s">
        <v>161</v>
      </c>
      <c r="AU100" s="227" t="s">
        <v>86</v>
      </c>
      <c r="AV100" s="13" t="s">
        <v>80</v>
      </c>
      <c r="AW100" s="13" t="s">
        <v>34</v>
      </c>
      <c r="AX100" s="13" t="s">
        <v>75</v>
      </c>
      <c r="AY100" s="227" t="s">
        <v>151</v>
      </c>
    </row>
    <row r="101" s="13" customFormat="1">
      <c r="A101" s="13"/>
      <c r="B101" s="217"/>
      <c r="C101" s="218"/>
      <c r="D101" s="219" t="s">
        <v>161</v>
      </c>
      <c r="E101" s="220" t="s">
        <v>19</v>
      </c>
      <c r="F101" s="221" t="s">
        <v>163</v>
      </c>
      <c r="G101" s="218"/>
      <c r="H101" s="220" t="s">
        <v>19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7" t="s">
        <v>161</v>
      </c>
      <c r="AU101" s="227" t="s">
        <v>86</v>
      </c>
      <c r="AV101" s="13" t="s">
        <v>80</v>
      </c>
      <c r="AW101" s="13" t="s">
        <v>34</v>
      </c>
      <c r="AX101" s="13" t="s">
        <v>75</v>
      </c>
      <c r="AY101" s="227" t="s">
        <v>151</v>
      </c>
    </row>
    <row r="102" s="14" customFormat="1">
      <c r="A102" s="14"/>
      <c r="B102" s="228"/>
      <c r="C102" s="229"/>
      <c r="D102" s="219" t="s">
        <v>161</v>
      </c>
      <c r="E102" s="230" t="s">
        <v>19</v>
      </c>
      <c r="F102" s="231" t="s">
        <v>164</v>
      </c>
      <c r="G102" s="229"/>
      <c r="H102" s="232">
        <v>37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8" t="s">
        <v>161</v>
      </c>
      <c r="AU102" s="238" t="s">
        <v>86</v>
      </c>
      <c r="AV102" s="14" t="s">
        <v>86</v>
      </c>
      <c r="AW102" s="14" t="s">
        <v>34</v>
      </c>
      <c r="AX102" s="14" t="s">
        <v>75</v>
      </c>
      <c r="AY102" s="238" t="s">
        <v>151</v>
      </c>
    </row>
    <row r="103" s="15" customFormat="1">
      <c r="A103" s="15"/>
      <c r="B103" s="239"/>
      <c r="C103" s="240"/>
      <c r="D103" s="219" t="s">
        <v>161</v>
      </c>
      <c r="E103" s="241" t="s">
        <v>19</v>
      </c>
      <c r="F103" s="242" t="s">
        <v>165</v>
      </c>
      <c r="G103" s="240"/>
      <c r="H103" s="243">
        <v>37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49" t="s">
        <v>161</v>
      </c>
      <c r="AU103" s="249" t="s">
        <v>86</v>
      </c>
      <c r="AV103" s="15" t="s">
        <v>157</v>
      </c>
      <c r="AW103" s="15" t="s">
        <v>34</v>
      </c>
      <c r="AX103" s="15" t="s">
        <v>80</v>
      </c>
      <c r="AY103" s="249" t="s">
        <v>151</v>
      </c>
    </row>
    <row r="104" s="2" customFormat="1" ht="44.25" customHeight="1">
      <c r="A104" s="39"/>
      <c r="B104" s="40"/>
      <c r="C104" s="199" t="s">
        <v>86</v>
      </c>
      <c r="D104" s="199" t="s">
        <v>153</v>
      </c>
      <c r="E104" s="200" t="s">
        <v>166</v>
      </c>
      <c r="F104" s="201" t="s">
        <v>167</v>
      </c>
      <c r="G104" s="202" t="s">
        <v>168</v>
      </c>
      <c r="H104" s="203">
        <v>25</v>
      </c>
      <c r="I104" s="204"/>
      <c r="J104" s="205">
        <f>ROUND(I104*H104,2)</f>
        <v>0</v>
      </c>
      <c r="K104" s="201" t="s">
        <v>156</v>
      </c>
      <c r="L104" s="45"/>
      <c r="M104" s="206" t="s">
        <v>19</v>
      </c>
      <c r="N104" s="207" t="s">
        <v>46</v>
      </c>
      <c r="O104" s="85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0" t="s">
        <v>157</v>
      </c>
      <c r="AT104" s="210" t="s">
        <v>153</v>
      </c>
      <c r="AU104" s="210" t="s">
        <v>86</v>
      </c>
      <c r="AY104" s="18" t="s">
        <v>151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8" t="s">
        <v>80</v>
      </c>
      <c r="BK104" s="211">
        <f>ROUND(I104*H104,2)</f>
        <v>0</v>
      </c>
      <c r="BL104" s="18" t="s">
        <v>157</v>
      </c>
      <c r="BM104" s="210" t="s">
        <v>169</v>
      </c>
    </row>
    <row r="105" s="2" customFormat="1">
      <c r="A105" s="39"/>
      <c r="B105" s="40"/>
      <c r="C105" s="41"/>
      <c r="D105" s="212" t="s">
        <v>159</v>
      </c>
      <c r="E105" s="41"/>
      <c r="F105" s="213" t="s">
        <v>170</v>
      </c>
      <c r="G105" s="41"/>
      <c r="H105" s="41"/>
      <c r="I105" s="214"/>
      <c r="J105" s="41"/>
      <c r="K105" s="41"/>
      <c r="L105" s="45"/>
      <c r="M105" s="215"/>
      <c r="N105" s="216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159</v>
      </c>
      <c r="AU105" s="18" t="s">
        <v>86</v>
      </c>
    </row>
    <row r="106" s="2" customFormat="1" ht="76.35" customHeight="1">
      <c r="A106" s="39"/>
      <c r="B106" s="40"/>
      <c r="C106" s="199" t="s">
        <v>171</v>
      </c>
      <c r="D106" s="199" t="s">
        <v>153</v>
      </c>
      <c r="E106" s="200" t="s">
        <v>172</v>
      </c>
      <c r="F106" s="201" t="s">
        <v>173</v>
      </c>
      <c r="G106" s="202" t="s">
        <v>84</v>
      </c>
      <c r="H106" s="203">
        <v>60.240000000000002</v>
      </c>
      <c r="I106" s="204"/>
      <c r="J106" s="205">
        <f>ROUND(I106*H106,2)</f>
        <v>0</v>
      </c>
      <c r="K106" s="201" t="s">
        <v>156</v>
      </c>
      <c r="L106" s="45"/>
      <c r="M106" s="206" t="s">
        <v>19</v>
      </c>
      <c r="N106" s="207" t="s">
        <v>46</v>
      </c>
      <c r="O106" s="85"/>
      <c r="P106" s="208">
        <f>O106*H106</f>
        <v>0</v>
      </c>
      <c r="Q106" s="208">
        <v>0</v>
      </c>
      <c r="R106" s="208">
        <f>Q106*H106</f>
        <v>0</v>
      </c>
      <c r="S106" s="208">
        <v>0.255</v>
      </c>
      <c r="T106" s="209">
        <f>S106*H106</f>
        <v>15.3612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0" t="s">
        <v>157</v>
      </c>
      <c r="AT106" s="210" t="s">
        <v>153</v>
      </c>
      <c r="AU106" s="210" t="s">
        <v>86</v>
      </c>
      <c r="AY106" s="18" t="s">
        <v>151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8" t="s">
        <v>80</v>
      </c>
      <c r="BK106" s="211">
        <f>ROUND(I106*H106,2)</f>
        <v>0</v>
      </c>
      <c r="BL106" s="18" t="s">
        <v>157</v>
      </c>
      <c r="BM106" s="210" t="s">
        <v>174</v>
      </c>
    </row>
    <row r="107" s="2" customFormat="1">
      <c r="A107" s="39"/>
      <c r="B107" s="40"/>
      <c r="C107" s="41"/>
      <c r="D107" s="212" t="s">
        <v>159</v>
      </c>
      <c r="E107" s="41"/>
      <c r="F107" s="213" t="s">
        <v>175</v>
      </c>
      <c r="G107" s="41"/>
      <c r="H107" s="41"/>
      <c r="I107" s="214"/>
      <c r="J107" s="41"/>
      <c r="K107" s="41"/>
      <c r="L107" s="45"/>
      <c r="M107" s="215"/>
      <c r="N107" s="216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159</v>
      </c>
      <c r="AU107" s="18" t="s">
        <v>86</v>
      </c>
    </row>
    <row r="108" s="13" customFormat="1">
      <c r="A108" s="13"/>
      <c r="B108" s="217"/>
      <c r="C108" s="218"/>
      <c r="D108" s="219" t="s">
        <v>161</v>
      </c>
      <c r="E108" s="220" t="s">
        <v>19</v>
      </c>
      <c r="F108" s="221" t="s">
        <v>162</v>
      </c>
      <c r="G108" s="218"/>
      <c r="H108" s="220" t="s">
        <v>19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7" t="s">
        <v>161</v>
      </c>
      <c r="AU108" s="227" t="s">
        <v>86</v>
      </c>
      <c r="AV108" s="13" t="s">
        <v>80</v>
      </c>
      <c r="AW108" s="13" t="s">
        <v>34</v>
      </c>
      <c r="AX108" s="13" t="s">
        <v>75</v>
      </c>
      <c r="AY108" s="227" t="s">
        <v>151</v>
      </c>
    </row>
    <row r="109" s="13" customFormat="1">
      <c r="A109" s="13"/>
      <c r="B109" s="217"/>
      <c r="C109" s="218"/>
      <c r="D109" s="219" t="s">
        <v>161</v>
      </c>
      <c r="E109" s="220" t="s">
        <v>19</v>
      </c>
      <c r="F109" s="221" t="s">
        <v>163</v>
      </c>
      <c r="G109" s="218"/>
      <c r="H109" s="220" t="s">
        <v>19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7" t="s">
        <v>161</v>
      </c>
      <c r="AU109" s="227" t="s">
        <v>86</v>
      </c>
      <c r="AV109" s="13" t="s">
        <v>80</v>
      </c>
      <c r="AW109" s="13" t="s">
        <v>34</v>
      </c>
      <c r="AX109" s="13" t="s">
        <v>75</v>
      </c>
      <c r="AY109" s="227" t="s">
        <v>151</v>
      </c>
    </row>
    <row r="110" s="14" customFormat="1">
      <c r="A110" s="14"/>
      <c r="B110" s="228"/>
      <c r="C110" s="229"/>
      <c r="D110" s="219" t="s">
        <v>161</v>
      </c>
      <c r="E110" s="230" t="s">
        <v>19</v>
      </c>
      <c r="F110" s="231" t="s">
        <v>176</v>
      </c>
      <c r="G110" s="229"/>
      <c r="H110" s="232">
        <v>57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8" t="s">
        <v>161</v>
      </c>
      <c r="AU110" s="238" t="s">
        <v>86</v>
      </c>
      <c r="AV110" s="14" t="s">
        <v>86</v>
      </c>
      <c r="AW110" s="14" t="s">
        <v>34</v>
      </c>
      <c r="AX110" s="14" t="s">
        <v>75</v>
      </c>
      <c r="AY110" s="238" t="s">
        <v>151</v>
      </c>
    </row>
    <row r="111" s="13" customFormat="1">
      <c r="A111" s="13"/>
      <c r="B111" s="217"/>
      <c r="C111" s="218"/>
      <c r="D111" s="219" t="s">
        <v>161</v>
      </c>
      <c r="E111" s="220" t="s">
        <v>19</v>
      </c>
      <c r="F111" s="221" t="s">
        <v>177</v>
      </c>
      <c r="G111" s="218"/>
      <c r="H111" s="220" t="s">
        <v>19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7" t="s">
        <v>161</v>
      </c>
      <c r="AU111" s="227" t="s">
        <v>86</v>
      </c>
      <c r="AV111" s="13" t="s">
        <v>80</v>
      </c>
      <c r="AW111" s="13" t="s">
        <v>34</v>
      </c>
      <c r="AX111" s="13" t="s">
        <v>75</v>
      </c>
      <c r="AY111" s="227" t="s">
        <v>151</v>
      </c>
    </row>
    <row r="112" s="14" customFormat="1">
      <c r="A112" s="14"/>
      <c r="B112" s="228"/>
      <c r="C112" s="229"/>
      <c r="D112" s="219" t="s">
        <v>161</v>
      </c>
      <c r="E112" s="230" t="s">
        <v>19</v>
      </c>
      <c r="F112" s="231" t="s">
        <v>178</v>
      </c>
      <c r="G112" s="229"/>
      <c r="H112" s="232">
        <v>3.2400000000000002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8" t="s">
        <v>161</v>
      </c>
      <c r="AU112" s="238" t="s">
        <v>86</v>
      </c>
      <c r="AV112" s="14" t="s">
        <v>86</v>
      </c>
      <c r="AW112" s="14" t="s">
        <v>34</v>
      </c>
      <c r="AX112" s="14" t="s">
        <v>75</v>
      </c>
      <c r="AY112" s="238" t="s">
        <v>151</v>
      </c>
    </row>
    <row r="113" s="15" customFormat="1">
      <c r="A113" s="15"/>
      <c r="B113" s="239"/>
      <c r="C113" s="240"/>
      <c r="D113" s="219" t="s">
        <v>161</v>
      </c>
      <c r="E113" s="241" t="s">
        <v>19</v>
      </c>
      <c r="F113" s="242" t="s">
        <v>165</v>
      </c>
      <c r="G113" s="240"/>
      <c r="H113" s="243">
        <v>60.240000000000002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49" t="s">
        <v>161</v>
      </c>
      <c r="AU113" s="249" t="s">
        <v>86</v>
      </c>
      <c r="AV113" s="15" t="s">
        <v>157</v>
      </c>
      <c r="AW113" s="15" t="s">
        <v>34</v>
      </c>
      <c r="AX113" s="15" t="s">
        <v>80</v>
      </c>
      <c r="AY113" s="249" t="s">
        <v>151</v>
      </c>
    </row>
    <row r="114" s="2" customFormat="1" ht="66.75" customHeight="1">
      <c r="A114" s="39"/>
      <c r="B114" s="40"/>
      <c r="C114" s="199" t="s">
        <v>157</v>
      </c>
      <c r="D114" s="199" t="s">
        <v>153</v>
      </c>
      <c r="E114" s="200" t="s">
        <v>179</v>
      </c>
      <c r="F114" s="201" t="s">
        <v>180</v>
      </c>
      <c r="G114" s="202" t="s">
        <v>84</v>
      </c>
      <c r="H114" s="203">
        <v>57</v>
      </c>
      <c r="I114" s="204"/>
      <c r="J114" s="205">
        <f>ROUND(I114*H114,2)</f>
        <v>0</v>
      </c>
      <c r="K114" s="201" t="s">
        <v>156</v>
      </c>
      <c r="L114" s="45"/>
      <c r="M114" s="206" t="s">
        <v>19</v>
      </c>
      <c r="N114" s="207" t="s">
        <v>46</v>
      </c>
      <c r="O114" s="85"/>
      <c r="P114" s="208">
        <f>O114*H114</f>
        <v>0</v>
      </c>
      <c r="Q114" s="208">
        <v>0</v>
      </c>
      <c r="R114" s="208">
        <f>Q114*H114</f>
        <v>0</v>
      </c>
      <c r="S114" s="208">
        <v>0.29999999999999999</v>
      </c>
      <c r="T114" s="209">
        <f>S114*H114</f>
        <v>17.099999999999998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0" t="s">
        <v>157</v>
      </c>
      <c r="AT114" s="210" t="s">
        <v>153</v>
      </c>
      <c r="AU114" s="210" t="s">
        <v>86</v>
      </c>
      <c r="AY114" s="18" t="s">
        <v>151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8" t="s">
        <v>80</v>
      </c>
      <c r="BK114" s="211">
        <f>ROUND(I114*H114,2)</f>
        <v>0</v>
      </c>
      <c r="BL114" s="18" t="s">
        <v>157</v>
      </c>
      <c r="BM114" s="210" t="s">
        <v>181</v>
      </c>
    </row>
    <row r="115" s="2" customFormat="1">
      <c r="A115" s="39"/>
      <c r="B115" s="40"/>
      <c r="C115" s="41"/>
      <c r="D115" s="212" t="s">
        <v>159</v>
      </c>
      <c r="E115" s="41"/>
      <c r="F115" s="213" t="s">
        <v>182</v>
      </c>
      <c r="G115" s="41"/>
      <c r="H115" s="41"/>
      <c r="I115" s="214"/>
      <c r="J115" s="41"/>
      <c r="K115" s="41"/>
      <c r="L115" s="45"/>
      <c r="M115" s="215"/>
      <c r="N115" s="216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159</v>
      </c>
      <c r="AU115" s="18" t="s">
        <v>86</v>
      </c>
    </row>
    <row r="116" s="13" customFormat="1">
      <c r="A116" s="13"/>
      <c r="B116" s="217"/>
      <c r="C116" s="218"/>
      <c r="D116" s="219" t="s">
        <v>161</v>
      </c>
      <c r="E116" s="220" t="s">
        <v>19</v>
      </c>
      <c r="F116" s="221" t="s">
        <v>162</v>
      </c>
      <c r="G116" s="218"/>
      <c r="H116" s="220" t="s">
        <v>19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7" t="s">
        <v>161</v>
      </c>
      <c r="AU116" s="227" t="s">
        <v>86</v>
      </c>
      <c r="AV116" s="13" t="s">
        <v>80</v>
      </c>
      <c r="AW116" s="13" t="s">
        <v>34</v>
      </c>
      <c r="AX116" s="13" t="s">
        <v>75</v>
      </c>
      <c r="AY116" s="227" t="s">
        <v>151</v>
      </c>
    </row>
    <row r="117" s="13" customFormat="1">
      <c r="A117" s="13"/>
      <c r="B117" s="217"/>
      <c r="C117" s="218"/>
      <c r="D117" s="219" t="s">
        <v>161</v>
      </c>
      <c r="E117" s="220" t="s">
        <v>19</v>
      </c>
      <c r="F117" s="221" t="s">
        <v>163</v>
      </c>
      <c r="G117" s="218"/>
      <c r="H117" s="220" t="s">
        <v>19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7" t="s">
        <v>161</v>
      </c>
      <c r="AU117" s="227" t="s">
        <v>86</v>
      </c>
      <c r="AV117" s="13" t="s">
        <v>80</v>
      </c>
      <c r="AW117" s="13" t="s">
        <v>34</v>
      </c>
      <c r="AX117" s="13" t="s">
        <v>75</v>
      </c>
      <c r="AY117" s="227" t="s">
        <v>151</v>
      </c>
    </row>
    <row r="118" s="14" customFormat="1">
      <c r="A118" s="14"/>
      <c r="B118" s="228"/>
      <c r="C118" s="229"/>
      <c r="D118" s="219" t="s">
        <v>161</v>
      </c>
      <c r="E118" s="230" t="s">
        <v>19</v>
      </c>
      <c r="F118" s="231" t="s">
        <v>176</v>
      </c>
      <c r="G118" s="229"/>
      <c r="H118" s="232">
        <v>57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8" t="s">
        <v>161</v>
      </c>
      <c r="AU118" s="238" t="s">
        <v>86</v>
      </c>
      <c r="AV118" s="14" t="s">
        <v>86</v>
      </c>
      <c r="AW118" s="14" t="s">
        <v>34</v>
      </c>
      <c r="AX118" s="14" t="s">
        <v>75</v>
      </c>
      <c r="AY118" s="238" t="s">
        <v>151</v>
      </c>
    </row>
    <row r="119" s="15" customFormat="1">
      <c r="A119" s="15"/>
      <c r="B119" s="239"/>
      <c r="C119" s="240"/>
      <c r="D119" s="219" t="s">
        <v>161</v>
      </c>
      <c r="E119" s="241" t="s">
        <v>19</v>
      </c>
      <c r="F119" s="242" t="s">
        <v>165</v>
      </c>
      <c r="G119" s="240"/>
      <c r="H119" s="243">
        <v>57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49" t="s">
        <v>161</v>
      </c>
      <c r="AU119" s="249" t="s">
        <v>86</v>
      </c>
      <c r="AV119" s="15" t="s">
        <v>157</v>
      </c>
      <c r="AW119" s="15" t="s">
        <v>34</v>
      </c>
      <c r="AX119" s="15" t="s">
        <v>80</v>
      </c>
      <c r="AY119" s="249" t="s">
        <v>151</v>
      </c>
    </row>
    <row r="120" s="2" customFormat="1" ht="66.75" customHeight="1">
      <c r="A120" s="39"/>
      <c r="B120" s="40"/>
      <c r="C120" s="199" t="s">
        <v>183</v>
      </c>
      <c r="D120" s="199" t="s">
        <v>153</v>
      </c>
      <c r="E120" s="200" t="s">
        <v>184</v>
      </c>
      <c r="F120" s="201" t="s">
        <v>185</v>
      </c>
      <c r="G120" s="202" t="s">
        <v>84</v>
      </c>
      <c r="H120" s="203">
        <v>13</v>
      </c>
      <c r="I120" s="204"/>
      <c r="J120" s="205">
        <f>ROUND(I120*H120,2)</f>
        <v>0</v>
      </c>
      <c r="K120" s="201" t="s">
        <v>156</v>
      </c>
      <c r="L120" s="45"/>
      <c r="M120" s="206" t="s">
        <v>19</v>
      </c>
      <c r="N120" s="207" t="s">
        <v>46</v>
      </c>
      <c r="O120" s="85"/>
      <c r="P120" s="208">
        <f>O120*H120</f>
        <v>0</v>
      </c>
      <c r="Q120" s="208">
        <v>0</v>
      </c>
      <c r="R120" s="208">
        <f>Q120*H120</f>
        <v>0</v>
      </c>
      <c r="S120" s="208">
        <v>0.28999999999999998</v>
      </c>
      <c r="T120" s="209">
        <f>S120*H120</f>
        <v>3.7699999999999996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0" t="s">
        <v>157</v>
      </c>
      <c r="AT120" s="210" t="s">
        <v>153</v>
      </c>
      <c r="AU120" s="210" t="s">
        <v>86</v>
      </c>
      <c r="AY120" s="18" t="s">
        <v>151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8" t="s">
        <v>80</v>
      </c>
      <c r="BK120" s="211">
        <f>ROUND(I120*H120,2)</f>
        <v>0</v>
      </c>
      <c r="BL120" s="18" t="s">
        <v>157</v>
      </c>
      <c r="BM120" s="210" t="s">
        <v>186</v>
      </c>
    </row>
    <row r="121" s="2" customFormat="1">
      <c r="A121" s="39"/>
      <c r="B121" s="40"/>
      <c r="C121" s="41"/>
      <c r="D121" s="212" t="s">
        <v>159</v>
      </c>
      <c r="E121" s="41"/>
      <c r="F121" s="213" t="s">
        <v>187</v>
      </c>
      <c r="G121" s="41"/>
      <c r="H121" s="41"/>
      <c r="I121" s="214"/>
      <c r="J121" s="41"/>
      <c r="K121" s="41"/>
      <c r="L121" s="45"/>
      <c r="M121" s="215"/>
      <c r="N121" s="216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159</v>
      </c>
      <c r="AU121" s="18" t="s">
        <v>86</v>
      </c>
    </row>
    <row r="122" s="13" customFormat="1">
      <c r="A122" s="13"/>
      <c r="B122" s="217"/>
      <c r="C122" s="218"/>
      <c r="D122" s="219" t="s">
        <v>161</v>
      </c>
      <c r="E122" s="220" t="s">
        <v>19</v>
      </c>
      <c r="F122" s="221" t="s">
        <v>162</v>
      </c>
      <c r="G122" s="218"/>
      <c r="H122" s="220" t="s">
        <v>19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7" t="s">
        <v>161</v>
      </c>
      <c r="AU122" s="227" t="s">
        <v>86</v>
      </c>
      <c r="AV122" s="13" t="s">
        <v>80</v>
      </c>
      <c r="AW122" s="13" t="s">
        <v>34</v>
      </c>
      <c r="AX122" s="13" t="s">
        <v>75</v>
      </c>
      <c r="AY122" s="227" t="s">
        <v>151</v>
      </c>
    </row>
    <row r="123" s="13" customFormat="1">
      <c r="A123" s="13"/>
      <c r="B123" s="217"/>
      <c r="C123" s="218"/>
      <c r="D123" s="219" t="s">
        <v>161</v>
      </c>
      <c r="E123" s="220" t="s">
        <v>19</v>
      </c>
      <c r="F123" s="221" t="s">
        <v>188</v>
      </c>
      <c r="G123" s="218"/>
      <c r="H123" s="220" t="s">
        <v>19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7" t="s">
        <v>161</v>
      </c>
      <c r="AU123" s="227" t="s">
        <v>86</v>
      </c>
      <c r="AV123" s="13" t="s">
        <v>80</v>
      </c>
      <c r="AW123" s="13" t="s">
        <v>34</v>
      </c>
      <c r="AX123" s="13" t="s">
        <v>75</v>
      </c>
      <c r="AY123" s="227" t="s">
        <v>151</v>
      </c>
    </row>
    <row r="124" s="14" customFormat="1">
      <c r="A124" s="14"/>
      <c r="B124" s="228"/>
      <c r="C124" s="229"/>
      <c r="D124" s="219" t="s">
        <v>161</v>
      </c>
      <c r="E124" s="230" t="s">
        <v>19</v>
      </c>
      <c r="F124" s="231" t="s">
        <v>189</v>
      </c>
      <c r="G124" s="229"/>
      <c r="H124" s="232">
        <v>13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8" t="s">
        <v>161</v>
      </c>
      <c r="AU124" s="238" t="s">
        <v>86</v>
      </c>
      <c r="AV124" s="14" t="s">
        <v>86</v>
      </c>
      <c r="AW124" s="14" t="s">
        <v>34</v>
      </c>
      <c r="AX124" s="14" t="s">
        <v>75</v>
      </c>
      <c r="AY124" s="238" t="s">
        <v>151</v>
      </c>
    </row>
    <row r="125" s="15" customFormat="1">
      <c r="A125" s="15"/>
      <c r="B125" s="239"/>
      <c r="C125" s="240"/>
      <c r="D125" s="219" t="s">
        <v>161</v>
      </c>
      <c r="E125" s="241" t="s">
        <v>19</v>
      </c>
      <c r="F125" s="242" t="s">
        <v>165</v>
      </c>
      <c r="G125" s="240"/>
      <c r="H125" s="243">
        <v>13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49" t="s">
        <v>161</v>
      </c>
      <c r="AU125" s="249" t="s">
        <v>86</v>
      </c>
      <c r="AV125" s="15" t="s">
        <v>157</v>
      </c>
      <c r="AW125" s="15" t="s">
        <v>34</v>
      </c>
      <c r="AX125" s="15" t="s">
        <v>80</v>
      </c>
      <c r="AY125" s="249" t="s">
        <v>151</v>
      </c>
    </row>
    <row r="126" s="2" customFormat="1" ht="55.5" customHeight="1">
      <c r="A126" s="39"/>
      <c r="B126" s="40"/>
      <c r="C126" s="199" t="s">
        <v>190</v>
      </c>
      <c r="D126" s="199" t="s">
        <v>153</v>
      </c>
      <c r="E126" s="200" t="s">
        <v>191</v>
      </c>
      <c r="F126" s="201" t="s">
        <v>192</v>
      </c>
      <c r="G126" s="202" t="s">
        <v>84</v>
      </c>
      <c r="H126" s="203">
        <v>13</v>
      </c>
      <c r="I126" s="204"/>
      <c r="J126" s="205">
        <f>ROUND(I126*H126,2)</f>
        <v>0</v>
      </c>
      <c r="K126" s="201" t="s">
        <v>156</v>
      </c>
      <c r="L126" s="45"/>
      <c r="M126" s="206" t="s">
        <v>19</v>
      </c>
      <c r="N126" s="207" t="s">
        <v>46</v>
      </c>
      <c r="O126" s="85"/>
      <c r="P126" s="208">
        <f>O126*H126</f>
        <v>0</v>
      </c>
      <c r="Q126" s="208">
        <v>0</v>
      </c>
      <c r="R126" s="208">
        <f>Q126*H126</f>
        <v>0</v>
      </c>
      <c r="S126" s="208">
        <v>0.22</v>
      </c>
      <c r="T126" s="209">
        <f>S126*H126</f>
        <v>2.8599999999999999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0" t="s">
        <v>157</v>
      </c>
      <c r="AT126" s="210" t="s">
        <v>153</v>
      </c>
      <c r="AU126" s="210" t="s">
        <v>86</v>
      </c>
      <c r="AY126" s="18" t="s">
        <v>151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8" t="s">
        <v>80</v>
      </c>
      <c r="BK126" s="211">
        <f>ROUND(I126*H126,2)</f>
        <v>0</v>
      </c>
      <c r="BL126" s="18" t="s">
        <v>157</v>
      </c>
      <c r="BM126" s="210" t="s">
        <v>193</v>
      </c>
    </row>
    <row r="127" s="2" customFormat="1">
      <c r="A127" s="39"/>
      <c r="B127" s="40"/>
      <c r="C127" s="41"/>
      <c r="D127" s="212" t="s">
        <v>159</v>
      </c>
      <c r="E127" s="41"/>
      <c r="F127" s="213" t="s">
        <v>194</v>
      </c>
      <c r="G127" s="41"/>
      <c r="H127" s="41"/>
      <c r="I127" s="214"/>
      <c r="J127" s="41"/>
      <c r="K127" s="41"/>
      <c r="L127" s="45"/>
      <c r="M127" s="215"/>
      <c r="N127" s="216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159</v>
      </c>
      <c r="AU127" s="18" t="s">
        <v>86</v>
      </c>
    </row>
    <row r="128" s="13" customFormat="1">
      <c r="A128" s="13"/>
      <c r="B128" s="217"/>
      <c r="C128" s="218"/>
      <c r="D128" s="219" t="s">
        <v>161</v>
      </c>
      <c r="E128" s="220" t="s">
        <v>19</v>
      </c>
      <c r="F128" s="221" t="s">
        <v>162</v>
      </c>
      <c r="G128" s="218"/>
      <c r="H128" s="220" t="s">
        <v>19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7" t="s">
        <v>161</v>
      </c>
      <c r="AU128" s="227" t="s">
        <v>86</v>
      </c>
      <c r="AV128" s="13" t="s">
        <v>80</v>
      </c>
      <c r="AW128" s="13" t="s">
        <v>34</v>
      </c>
      <c r="AX128" s="13" t="s">
        <v>75</v>
      </c>
      <c r="AY128" s="227" t="s">
        <v>151</v>
      </c>
    </row>
    <row r="129" s="13" customFormat="1">
      <c r="A129" s="13"/>
      <c r="B129" s="217"/>
      <c r="C129" s="218"/>
      <c r="D129" s="219" t="s">
        <v>161</v>
      </c>
      <c r="E129" s="220" t="s">
        <v>19</v>
      </c>
      <c r="F129" s="221" t="s">
        <v>188</v>
      </c>
      <c r="G129" s="218"/>
      <c r="H129" s="220" t="s">
        <v>19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7" t="s">
        <v>161</v>
      </c>
      <c r="AU129" s="227" t="s">
        <v>86</v>
      </c>
      <c r="AV129" s="13" t="s">
        <v>80</v>
      </c>
      <c r="AW129" s="13" t="s">
        <v>34</v>
      </c>
      <c r="AX129" s="13" t="s">
        <v>75</v>
      </c>
      <c r="AY129" s="227" t="s">
        <v>151</v>
      </c>
    </row>
    <row r="130" s="14" customFormat="1">
      <c r="A130" s="14"/>
      <c r="B130" s="228"/>
      <c r="C130" s="229"/>
      <c r="D130" s="219" t="s">
        <v>161</v>
      </c>
      <c r="E130" s="230" t="s">
        <v>19</v>
      </c>
      <c r="F130" s="231" t="s">
        <v>189</v>
      </c>
      <c r="G130" s="229"/>
      <c r="H130" s="232">
        <v>13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8" t="s">
        <v>161</v>
      </c>
      <c r="AU130" s="238" t="s">
        <v>86</v>
      </c>
      <c r="AV130" s="14" t="s">
        <v>86</v>
      </c>
      <c r="AW130" s="14" t="s">
        <v>34</v>
      </c>
      <c r="AX130" s="14" t="s">
        <v>75</v>
      </c>
      <c r="AY130" s="238" t="s">
        <v>151</v>
      </c>
    </row>
    <row r="131" s="15" customFormat="1">
      <c r="A131" s="15"/>
      <c r="B131" s="239"/>
      <c r="C131" s="240"/>
      <c r="D131" s="219" t="s">
        <v>161</v>
      </c>
      <c r="E131" s="241" t="s">
        <v>19</v>
      </c>
      <c r="F131" s="242" t="s">
        <v>165</v>
      </c>
      <c r="G131" s="240"/>
      <c r="H131" s="243">
        <v>13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49" t="s">
        <v>161</v>
      </c>
      <c r="AU131" s="249" t="s">
        <v>86</v>
      </c>
      <c r="AV131" s="15" t="s">
        <v>157</v>
      </c>
      <c r="AW131" s="15" t="s">
        <v>34</v>
      </c>
      <c r="AX131" s="15" t="s">
        <v>80</v>
      </c>
      <c r="AY131" s="249" t="s">
        <v>151</v>
      </c>
    </row>
    <row r="132" s="2" customFormat="1" ht="49.05" customHeight="1">
      <c r="A132" s="39"/>
      <c r="B132" s="40"/>
      <c r="C132" s="199" t="s">
        <v>195</v>
      </c>
      <c r="D132" s="199" t="s">
        <v>153</v>
      </c>
      <c r="E132" s="200" t="s">
        <v>196</v>
      </c>
      <c r="F132" s="201" t="s">
        <v>197</v>
      </c>
      <c r="G132" s="202" t="s">
        <v>198</v>
      </c>
      <c r="H132" s="203">
        <v>47.700000000000003</v>
      </c>
      <c r="I132" s="204"/>
      <c r="J132" s="205">
        <f>ROUND(I132*H132,2)</f>
        <v>0</v>
      </c>
      <c r="K132" s="201" t="s">
        <v>156</v>
      </c>
      <c r="L132" s="45"/>
      <c r="M132" s="206" t="s">
        <v>19</v>
      </c>
      <c r="N132" s="207" t="s">
        <v>46</v>
      </c>
      <c r="O132" s="85"/>
      <c r="P132" s="208">
        <f>O132*H132</f>
        <v>0</v>
      </c>
      <c r="Q132" s="208">
        <v>0</v>
      </c>
      <c r="R132" s="208">
        <f>Q132*H132</f>
        <v>0</v>
      </c>
      <c r="S132" s="208">
        <v>0.20499999999999999</v>
      </c>
      <c r="T132" s="209">
        <f>S132*H132</f>
        <v>9.7784999999999993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0" t="s">
        <v>157</v>
      </c>
      <c r="AT132" s="210" t="s">
        <v>153</v>
      </c>
      <c r="AU132" s="210" t="s">
        <v>86</v>
      </c>
      <c r="AY132" s="18" t="s">
        <v>151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8" t="s">
        <v>80</v>
      </c>
      <c r="BK132" s="211">
        <f>ROUND(I132*H132,2)</f>
        <v>0</v>
      </c>
      <c r="BL132" s="18" t="s">
        <v>157</v>
      </c>
      <c r="BM132" s="210" t="s">
        <v>199</v>
      </c>
    </row>
    <row r="133" s="2" customFormat="1">
      <c r="A133" s="39"/>
      <c r="B133" s="40"/>
      <c r="C133" s="41"/>
      <c r="D133" s="212" t="s">
        <v>159</v>
      </c>
      <c r="E133" s="41"/>
      <c r="F133" s="213" t="s">
        <v>200</v>
      </c>
      <c r="G133" s="41"/>
      <c r="H133" s="41"/>
      <c r="I133" s="214"/>
      <c r="J133" s="41"/>
      <c r="K133" s="41"/>
      <c r="L133" s="45"/>
      <c r="M133" s="215"/>
      <c r="N133" s="216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86</v>
      </c>
    </row>
    <row r="134" s="13" customFormat="1">
      <c r="A134" s="13"/>
      <c r="B134" s="217"/>
      <c r="C134" s="218"/>
      <c r="D134" s="219" t="s">
        <v>161</v>
      </c>
      <c r="E134" s="220" t="s">
        <v>19</v>
      </c>
      <c r="F134" s="221" t="s">
        <v>162</v>
      </c>
      <c r="G134" s="218"/>
      <c r="H134" s="220" t="s">
        <v>19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7" t="s">
        <v>161</v>
      </c>
      <c r="AU134" s="227" t="s">
        <v>86</v>
      </c>
      <c r="AV134" s="13" t="s">
        <v>80</v>
      </c>
      <c r="AW134" s="13" t="s">
        <v>34</v>
      </c>
      <c r="AX134" s="13" t="s">
        <v>75</v>
      </c>
      <c r="AY134" s="227" t="s">
        <v>151</v>
      </c>
    </row>
    <row r="135" s="13" customFormat="1">
      <c r="A135" s="13"/>
      <c r="B135" s="217"/>
      <c r="C135" s="218"/>
      <c r="D135" s="219" t="s">
        <v>161</v>
      </c>
      <c r="E135" s="220" t="s">
        <v>19</v>
      </c>
      <c r="F135" s="221" t="s">
        <v>163</v>
      </c>
      <c r="G135" s="218"/>
      <c r="H135" s="220" t="s">
        <v>19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7" t="s">
        <v>161</v>
      </c>
      <c r="AU135" s="227" t="s">
        <v>86</v>
      </c>
      <c r="AV135" s="13" t="s">
        <v>80</v>
      </c>
      <c r="AW135" s="13" t="s">
        <v>34</v>
      </c>
      <c r="AX135" s="13" t="s">
        <v>75</v>
      </c>
      <c r="AY135" s="227" t="s">
        <v>151</v>
      </c>
    </row>
    <row r="136" s="14" customFormat="1">
      <c r="A136" s="14"/>
      <c r="B136" s="228"/>
      <c r="C136" s="229"/>
      <c r="D136" s="219" t="s">
        <v>161</v>
      </c>
      <c r="E136" s="230" t="s">
        <v>19</v>
      </c>
      <c r="F136" s="231" t="s">
        <v>201</v>
      </c>
      <c r="G136" s="229"/>
      <c r="H136" s="232">
        <v>47.700000000000003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8" t="s">
        <v>161</v>
      </c>
      <c r="AU136" s="238" t="s">
        <v>86</v>
      </c>
      <c r="AV136" s="14" t="s">
        <v>86</v>
      </c>
      <c r="AW136" s="14" t="s">
        <v>34</v>
      </c>
      <c r="AX136" s="14" t="s">
        <v>75</v>
      </c>
      <c r="AY136" s="238" t="s">
        <v>151</v>
      </c>
    </row>
    <row r="137" s="15" customFormat="1">
      <c r="A137" s="15"/>
      <c r="B137" s="239"/>
      <c r="C137" s="240"/>
      <c r="D137" s="219" t="s">
        <v>161</v>
      </c>
      <c r="E137" s="241" t="s">
        <v>19</v>
      </c>
      <c r="F137" s="242" t="s">
        <v>165</v>
      </c>
      <c r="G137" s="240"/>
      <c r="H137" s="243">
        <v>47.700000000000003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49" t="s">
        <v>161</v>
      </c>
      <c r="AU137" s="249" t="s">
        <v>86</v>
      </c>
      <c r="AV137" s="15" t="s">
        <v>157</v>
      </c>
      <c r="AW137" s="15" t="s">
        <v>34</v>
      </c>
      <c r="AX137" s="15" t="s">
        <v>80</v>
      </c>
      <c r="AY137" s="249" t="s">
        <v>151</v>
      </c>
    </row>
    <row r="138" s="2" customFormat="1" ht="24.15" customHeight="1">
      <c r="A138" s="39"/>
      <c r="B138" s="40"/>
      <c r="C138" s="199" t="s">
        <v>202</v>
      </c>
      <c r="D138" s="199" t="s">
        <v>153</v>
      </c>
      <c r="E138" s="200" t="s">
        <v>203</v>
      </c>
      <c r="F138" s="201" t="s">
        <v>204</v>
      </c>
      <c r="G138" s="202" t="s">
        <v>84</v>
      </c>
      <c r="H138" s="203">
        <v>273</v>
      </c>
      <c r="I138" s="204"/>
      <c r="J138" s="205">
        <f>ROUND(I138*H138,2)</f>
        <v>0</v>
      </c>
      <c r="K138" s="201" t="s">
        <v>156</v>
      </c>
      <c r="L138" s="45"/>
      <c r="M138" s="206" t="s">
        <v>19</v>
      </c>
      <c r="N138" s="207" t="s">
        <v>46</v>
      </c>
      <c r="O138" s="85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0" t="s">
        <v>157</v>
      </c>
      <c r="AT138" s="210" t="s">
        <v>153</v>
      </c>
      <c r="AU138" s="210" t="s">
        <v>86</v>
      </c>
      <c r="AY138" s="18" t="s">
        <v>151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8" t="s">
        <v>80</v>
      </c>
      <c r="BK138" s="211">
        <f>ROUND(I138*H138,2)</f>
        <v>0</v>
      </c>
      <c r="BL138" s="18" t="s">
        <v>157</v>
      </c>
      <c r="BM138" s="210" t="s">
        <v>205</v>
      </c>
    </row>
    <row r="139" s="2" customFormat="1">
      <c r="A139" s="39"/>
      <c r="B139" s="40"/>
      <c r="C139" s="41"/>
      <c r="D139" s="212" t="s">
        <v>159</v>
      </c>
      <c r="E139" s="41"/>
      <c r="F139" s="213" t="s">
        <v>206</v>
      </c>
      <c r="G139" s="41"/>
      <c r="H139" s="41"/>
      <c r="I139" s="214"/>
      <c r="J139" s="41"/>
      <c r="K139" s="41"/>
      <c r="L139" s="45"/>
      <c r="M139" s="215"/>
      <c r="N139" s="216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159</v>
      </c>
      <c r="AU139" s="18" t="s">
        <v>86</v>
      </c>
    </row>
    <row r="140" s="13" customFormat="1">
      <c r="A140" s="13"/>
      <c r="B140" s="217"/>
      <c r="C140" s="218"/>
      <c r="D140" s="219" t="s">
        <v>161</v>
      </c>
      <c r="E140" s="220" t="s">
        <v>19</v>
      </c>
      <c r="F140" s="221" t="s">
        <v>162</v>
      </c>
      <c r="G140" s="218"/>
      <c r="H140" s="220" t="s">
        <v>19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7" t="s">
        <v>161</v>
      </c>
      <c r="AU140" s="227" t="s">
        <v>86</v>
      </c>
      <c r="AV140" s="13" t="s">
        <v>80</v>
      </c>
      <c r="AW140" s="13" t="s">
        <v>34</v>
      </c>
      <c r="AX140" s="13" t="s">
        <v>75</v>
      </c>
      <c r="AY140" s="227" t="s">
        <v>151</v>
      </c>
    </row>
    <row r="141" s="13" customFormat="1">
      <c r="A141" s="13"/>
      <c r="B141" s="217"/>
      <c r="C141" s="218"/>
      <c r="D141" s="219" t="s">
        <v>161</v>
      </c>
      <c r="E141" s="220" t="s">
        <v>19</v>
      </c>
      <c r="F141" s="221" t="s">
        <v>163</v>
      </c>
      <c r="G141" s="218"/>
      <c r="H141" s="220" t="s">
        <v>19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7" t="s">
        <v>161</v>
      </c>
      <c r="AU141" s="227" t="s">
        <v>86</v>
      </c>
      <c r="AV141" s="13" t="s">
        <v>80</v>
      </c>
      <c r="AW141" s="13" t="s">
        <v>34</v>
      </c>
      <c r="AX141" s="13" t="s">
        <v>75</v>
      </c>
      <c r="AY141" s="227" t="s">
        <v>151</v>
      </c>
    </row>
    <row r="142" s="14" customFormat="1">
      <c r="A142" s="14"/>
      <c r="B142" s="228"/>
      <c r="C142" s="229"/>
      <c r="D142" s="219" t="s">
        <v>161</v>
      </c>
      <c r="E142" s="230" t="s">
        <v>19</v>
      </c>
      <c r="F142" s="231" t="s">
        <v>85</v>
      </c>
      <c r="G142" s="229"/>
      <c r="H142" s="232">
        <v>273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8" t="s">
        <v>161</v>
      </c>
      <c r="AU142" s="238" t="s">
        <v>86</v>
      </c>
      <c r="AV142" s="14" t="s">
        <v>86</v>
      </c>
      <c r="AW142" s="14" t="s">
        <v>34</v>
      </c>
      <c r="AX142" s="14" t="s">
        <v>75</v>
      </c>
      <c r="AY142" s="238" t="s">
        <v>151</v>
      </c>
    </row>
    <row r="143" s="15" customFormat="1">
      <c r="A143" s="15"/>
      <c r="B143" s="239"/>
      <c r="C143" s="240"/>
      <c r="D143" s="219" t="s">
        <v>161</v>
      </c>
      <c r="E143" s="241" t="s">
        <v>82</v>
      </c>
      <c r="F143" s="242" t="s">
        <v>165</v>
      </c>
      <c r="G143" s="240"/>
      <c r="H143" s="243">
        <v>273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49" t="s">
        <v>161</v>
      </c>
      <c r="AU143" s="249" t="s">
        <v>86</v>
      </c>
      <c r="AV143" s="15" t="s">
        <v>157</v>
      </c>
      <c r="AW143" s="15" t="s">
        <v>34</v>
      </c>
      <c r="AX143" s="15" t="s">
        <v>80</v>
      </c>
      <c r="AY143" s="249" t="s">
        <v>151</v>
      </c>
    </row>
    <row r="144" s="2" customFormat="1" ht="33" customHeight="1">
      <c r="A144" s="39"/>
      <c r="B144" s="40"/>
      <c r="C144" s="199" t="s">
        <v>207</v>
      </c>
      <c r="D144" s="199" t="s">
        <v>153</v>
      </c>
      <c r="E144" s="200" t="s">
        <v>208</v>
      </c>
      <c r="F144" s="201" t="s">
        <v>209</v>
      </c>
      <c r="G144" s="202" t="s">
        <v>89</v>
      </c>
      <c r="H144" s="203">
        <v>46.685000000000002</v>
      </c>
      <c r="I144" s="204"/>
      <c r="J144" s="205">
        <f>ROUND(I144*H144,2)</f>
        <v>0</v>
      </c>
      <c r="K144" s="201" t="s">
        <v>156</v>
      </c>
      <c r="L144" s="45"/>
      <c r="M144" s="206" t="s">
        <v>19</v>
      </c>
      <c r="N144" s="207" t="s">
        <v>46</v>
      </c>
      <c r="O144" s="85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0" t="s">
        <v>157</v>
      </c>
      <c r="AT144" s="210" t="s">
        <v>153</v>
      </c>
      <c r="AU144" s="210" t="s">
        <v>86</v>
      </c>
      <c r="AY144" s="18" t="s">
        <v>151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8" t="s">
        <v>80</v>
      </c>
      <c r="BK144" s="211">
        <f>ROUND(I144*H144,2)</f>
        <v>0</v>
      </c>
      <c r="BL144" s="18" t="s">
        <v>157</v>
      </c>
      <c r="BM144" s="210" t="s">
        <v>210</v>
      </c>
    </row>
    <row r="145" s="2" customFormat="1">
      <c r="A145" s="39"/>
      <c r="B145" s="40"/>
      <c r="C145" s="41"/>
      <c r="D145" s="212" t="s">
        <v>159</v>
      </c>
      <c r="E145" s="41"/>
      <c r="F145" s="213" t="s">
        <v>211</v>
      </c>
      <c r="G145" s="41"/>
      <c r="H145" s="41"/>
      <c r="I145" s="214"/>
      <c r="J145" s="41"/>
      <c r="K145" s="41"/>
      <c r="L145" s="45"/>
      <c r="M145" s="215"/>
      <c r="N145" s="216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159</v>
      </c>
      <c r="AU145" s="18" t="s">
        <v>86</v>
      </c>
    </row>
    <row r="146" s="14" customFormat="1">
      <c r="A146" s="14"/>
      <c r="B146" s="228"/>
      <c r="C146" s="229"/>
      <c r="D146" s="219" t="s">
        <v>161</v>
      </c>
      <c r="E146" s="230" t="s">
        <v>19</v>
      </c>
      <c r="F146" s="231" t="s">
        <v>212</v>
      </c>
      <c r="G146" s="229"/>
      <c r="H146" s="232">
        <v>23.324999999999999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8" t="s">
        <v>161</v>
      </c>
      <c r="AU146" s="238" t="s">
        <v>86</v>
      </c>
      <c r="AV146" s="14" t="s">
        <v>86</v>
      </c>
      <c r="AW146" s="14" t="s">
        <v>34</v>
      </c>
      <c r="AX146" s="14" t="s">
        <v>75</v>
      </c>
      <c r="AY146" s="238" t="s">
        <v>151</v>
      </c>
    </row>
    <row r="147" s="14" customFormat="1">
      <c r="A147" s="14"/>
      <c r="B147" s="228"/>
      <c r="C147" s="229"/>
      <c r="D147" s="219" t="s">
        <v>161</v>
      </c>
      <c r="E147" s="230" t="s">
        <v>19</v>
      </c>
      <c r="F147" s="231" t="s">
        <v>213</v>
      </c>
      <c r="G147" s="229"/>
      <c r="H147" s="232">
        <v>8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8" t="s">
        <v>161</v>
      </c>
      <c r="AU147" s="238" t="s">
        <v>86</v>
      </c>
      <c r="AV147" s="14" t="s">
        <v>86</v>
      </c>
      <c r="AW147" s="14" t="s">
        <v>34</v>
      </c>
      <c r="AX147" s="14" t="s">
        <v>75</v>
      </c>
      <c r="AY147" s="238" t="s">
        <v>151</v>
      </c>
    </row>
    <row r="148" s="14" customFormat="1">
      <c r="A148" s="14"/>
      <c r="B148" s="228"/>
      <c r="C148" s="229"/>
      <c r="D148" s="219" t="s">
        <v>161</v>
      </c>
      <c r="E148" s="230" t="s">
        <v>19</v>
      </c>
      <c r="F148" s="231" t="s">
        <v>214</v>
      </c>
      <c r="G148" s="229"/>
      <c r="H148" s="232">
        <v>11.6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8" t="s">
        <v>161</v>
      </c>
      <c r="AU148" s="238" t="s">
        <v>86</v>
      </c>
      <c r="AV148" s="14" t="s">
        <v>86</v>
      </c>
      <c r="AW148" s="14" t="s">
        <v>34</v>
      </c>
      <c r="AX148" s="14" t="s">
        <v>75</v>
      </c>
      <c r="AY148" s="238" t="s">
        <v>151</v>
      </c>
    </row>
    <row r="149" s="14" customFormat="1">
      <c r="A149" s="14"/>
      <c r="B149" s="228"/>
      <c r="C149" s="229"/>
      <c r="D149" s="219" t="s">
        <v>161</v>
      </c>
      <c r="E149" s="230" t="s">
        <v>19</v>
      </c>
      <c r="F149" s="231" t="s">
        <v>215</v>
      </c>
      <c r="G149" s="229"/>
      <c r="H149" s="232">
        <v>3.7599999999999998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8" t="s">
        <v>161</v>
      </c>
      <c r="AU149" s="238" t="s">
        <v>86</v>
      </c>
      <c r="AV149" s="14" t="s">
        <v>86</v>
      </c>
      <c r="AW149" s="14" t="s">
        <v>34</v>
      </c>
      <c r="AX149" s="14" t="s">
        <v>75</v>
      </c>
      <c r="AY149" s="238" t="s">
        <v>151</v>
      </c>
    </row>
    <row r="150" s="15" customFormat="1">
      <c r="A150" s="15"/>
      <c r="B150" s="239"/>
      <c r="C150" s="240"/>
      <c r="D150" s="219" t="s">
        <v>161</v>
      </c>
      <c r="E150" s="241" t="s">
        <v>87</v>
      </c>
      <c r="F150" s="242" t="s">
        <v>165</v>
      </c>
      <c r="G150" s="240"/>
      <c r="H150" s="243">
        <v>46.685000000000002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49" t="s">
        <v>161</v>
      </c>
      <c r="AU150" s="249" t="s">
        <v>86</v>
      </c>
      <c r="AV150" s="15" t="s">
        <v>157</v>
      </c>
      <c r="AW150" s="15" t="s">
        <v>34</v>
      </c>
      <c r="AX150" s="15" t="s">
        <v>80</v>
      </c>
      <c r="AY150" s="249" t="s">
        <v>151</v>
      </c>
    </row>
    <row r="151" s="2" customFormat="1" ht="44.25" customHeight="1">
      <c r="A151" s="39"/>
      <c r="B151" s="40"/>
      <c r="C151" s="199" t="s">
        <v>216</v>
      </c>
      <c r="D151" s="199" t="s">
        <v>153</v>
      </c>
      <c r="E151" s="200" t="s">
        <v>217</v>
      </c>
      <c r="F151" s="201" t="s">
        <v>218</v>
      </c>
      <c r="G151" s="202" t="s">
        <v>89</v>
      </c>
      <c r="H151" s="203">
        <v>2.3889999999999998</v>
      </c>
      <c r="I151" s="204"/>
      <c r="J151" s="205">
        <f>ROUND(I151*H151,2)</f>
        <v>0</v>
      </c>
      <c r="K151" s="201" t="s">
        <v>156</v>
      </c>
      <c r="L151" s="45"/>
      <c r="M151" s="206" t="s">
        <v>19</v>
      </c>
      <c r="N151" s="207" t="s">
        <v>46</v>
      </c>
      <c r="O151" s="85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0" t="s">
        <v>157</v>
      </c>
      <c r="AT151" s="210" t="s">
        <v>153</v>
      </c>
      <c r="AU151" s="210" t="s">
        <v>86</v>
      </c>
      <c r="AY151" s="18" t="s">
        <v>151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8" t="s">
        <v>80</v>
      </c>
      <c r="BK151" s="211">
        <f>ROUND(I151*H151,2)</f>
        <v>0</v>
      </c>
      <c r="BL151" s="18" t="s">
        <v>157</v>
      </c>
      <c r="BM151" s="210" t="s">
        <v>219</v>
      </c>
    </row>
    <row r="152" s="2" customFormat="1">
      <c r="A152" s="39"/>
      <c r="B152" s="40"/>
      <c r="C152" s="41"/>
      <c r="D152" s="212" t="s">
        <v>159</v>
      </c>
      <c r="E152" s="41"/>
      <c r="F152" s="213" t="s">
        <v>220</v>
      </c>
      <c r="G152" s="41"/>
      <c r="H152" s="41"/>
      <c r="I152" s="214"/>
      <c r="J152" s="41"/>
      <c r="K152" s="41"/>
      <c r="L152" s="45"/>
      <c r="M152" s="215"/>
      <c r="N152" s="216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159</v>
      </c>
      <c r="AU152" s="18" t="s">
        <v>86</v>
      </c>
    </row>
    <row r="153" s="13" customFormat="1">
      <c r="A153" s="13"/>
      <c r="B153" s="217"/>
      <c r="C153" s="218"/>
      <c r="D153" s="219" t="s">
        <v>161</v>
      </c>
      <c r="E153" s="220" t="s">
        <v>19</v>
      </c>
      <c r="F153" s="221" t="s">
        <v>162</v>
      </c>
      <c r="G153" s="218"/>
      <c r="H153" s="220" t="s">
        <v>19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7" t="s">
        <v>161</v>
      </c>
      <c r="AU153" s="227" t="s">
        <v>86</v>
      </c>
      <c r="AV153" s="13" t="s">
        <v>80</v>
      </c>
      <c r="AW153" s="13" t="s">
        <v>34</v>
      </c>
      <c r="AX153" s="13" t="s">
        <v>75</v>
      </c>
      <c r="AY153" s="227" t="s">
        <v>151</v>
      </c>
    </row>
    <row r="154" s="13" customFormat="1">
      <c r="A154" s="13"/>
      <c r="B154" s="217"/>
      <c r="C154" s="218"/>
      <c r="D154" s="219" t="s">
        <v>161</v>
      </c>
      <c r="E154" s="220" t="s">
        <v>19</v>
      </c>
      <c r="F154" s="221" t="s">
        <v>221</v>
      </c>
      <c r="G154" s="218"/>
      <c r="H154" s="220" t="s">
        <v>19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7" t="s">
        <v>161</v>
      </c>
      <c r="AU154" s="227" t="s">
        <v>86</v>
      </c>
      <c r="AV154" s="13" t="s">
        <v>80</v>
      </c>
      <c r="AW154" s="13" t="s">
        <v>34</v>
      </c>
      <c r="AX154" s="13" t="s">
        <v>75</v>
      </c>
      <c r="AY154" s="227" t="s">
        <v>151</v>
      </c>
    </row>
    <row r="155" s="13" customFormat="1">
      <c r="A155" s="13"/>
      <c r="B155" s="217"/>
      <c r="C155" s="218"/>
      <c r="D155" s="219" t="s">
        <v>161</v>
      </c>
      <c r="E155" s="220" t="s">
        <v>19</v>
      </c>
      <c r="F155" s="221" t="s">
        <v>222</v>
      </c>
      <c r="G155" s="218"/>
      <c r="H155" s="220" t="s">
        <v>19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7" t="s">
        <v>161</v>
      </c>
      <c r="AU155" s="227" t="s">
        <v>86</v>
      </c>
      <c r="AV155" s="13" t="s">
        <v>80</v>
      </c>
      <c r="AW155" s="13" t="s">
        <v>34</v>
      </c>
      <c r="AX155" s="13" t="s">
        <v>75</v>
      </c>
      <c r="AY155" s="227" t="s">
        <v>151</v>
      </c>
    </row>
    <row r="156" s="14" customFormat="1">
      <c r="A156" s="14"/>
      <c r="B156" s="228"/>
      <c r="C156" s="229"/>
      <c r="D156" s="219" t="s">
        <v>161</v>
      </c>
      <c r="E156" s="230" t="s">
        <v>19</v>
      </c>
      <c r="F156" s="231" t="s">
        <v>223</v>
      </c>
      <c r="G156" s="229"/>
      <c r="H156" s="232">
        <v>0.89600000000000002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8" t="s">
        <v>161</v>
      </c>
      <c r="AU156" s="238" t="s">
        <v>86</v>
      </c>
      <c r="AV156" s="14" t="s">
        <v>86</v>
      </c>
      <c r="AW156" s="14" t="s">
        <v>34</v>
      </c>
      <c r="AX156" s="14" t="s">
        <v>75</v>
      </c>
      <c r="AY156" s="238" t="s">
        <v>151</v>
      </c>
    </row>
    <row r="157" s="13" customFormat="1">
      <c r="A157" s="13"/>
      <c r="B157" s="217"/>
      <c r="C157" s="218"/>
      <c r="D157" s="219" t="s">
        <v>161</v>
      </c>
      <c r="E157" s="220" t="s">
        <v>19</v>
      </c>
      <c r="F157" s="221" t="s">
        <v>224</v>
      </c>
      <c r="G157" s="218"/>
      <c r="H157" s="220" t="s">
        <v>19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7" t="s">
        <v>161</v>
      </c>
      <c r="AU157" s="227" t="s">
        <v>86</v>
      </c>
      <c r="AV157" s="13" t="s">
        <v>80</v>
      </c>
      <c r="AW157" s="13" t="s">
        <v>34</v>
      </c>
      <c r="AX157" s="13" t="s">
        <v>75</v>
      </c>
      <c r="AY157" s="227" t="s">
        <v>151</v>
      </c>
    </row>
    <row r="158" s="14" customFormat="1">
      <c r="A158" s="14"/>
      <c r="B158" s="228"/>
      <c r="C158" s="229"/>
      <c r="D158" s="219" t="s">
        <v>161</v>
      </c>
      <c r="E158" s="230" t="s">
        <v>19</v>
      </c>
      <c r="F158" s="231" t="s">
        <v>225</v>
      </c>
      <c r="G158" s="229"/>
      <c r="H158" s="232">
        <v>0.40500000000000003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8" t="s">
        <v>161</v>
      </c>
      <c r="AU158" s="238" t="s">
        <v>86</v>
      </c>
      <c r="AV158" s="14" t="s">
        <v>86</v>
      </c>
      <c r="AW158" s="14" t="s">
        <v>34</v>
      </c>
      <c r="AX158" s="14" t="s">
        <v>75</v>
      </c>
      <c r="AY158" s="238" t="s">
        <v>151</v>
      </c>
    </row>
    <row r="159" s="13" customFormat="1">
      <c r="A159" s="13"/>
      <c r="B159" s="217"/>
      <c r="C159" s="218"/>
      <c r="D159" s="219" t="s">
        <v>161</v>
      </c>
      <c r="E159" s="220" t="s">
        <v>19</v>
      </c>
      <c r="F159" s="221" t="s">
        <v>226</v>
      </c>
      <c r="G159" s="218"/>
      <c r="H159" s="220" t="s">
        <v>19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7" t="s">
        <v>161</v>
      </c>
      <c r="AU159" s="227" t="s">
        <v>86</v>
      </c>
      <c r="AV159" s="13" t="s">
        <v>80</v>
      </c>
      <c r="AW159" s="13" t="s">
        <v>34</v>
      </c>
      <c r="AX159" s="13" t="s">
        <v>75</v>
      </c>
      <c r="AY159" s="227" t="s">
        <v>151</v>
      </c>
    </row>
    <row r="160" s="14" customFormat="1">
      <c r="A160" s="14"/>
      <c r="B160" s="228"/>
      <c r="C160" s="229"/>
      <c r="D160" s="219" t="s">
        <v>161</v>
      </c>
      <c r="E160" s="230" t="s">
        <v>19</v>
      </c>
      <c r="F160" s="231" t="s">
        <v>227</v>
      </c>
      <c r="G160" s="229"/>
      <c r="H160" s="232">
        <v>0.049000000000000002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8" t="s">
        <v>161</v>
      </c>
      <c r="AU160" s="238" t="s">
        <v>86</v>
      </c>
      <c r="AV160" s="14" t="s">
        <v>86</v>
      </c>
      <c r="AW160" s="14" t="s">
        <v>34</v>
      </c>
      <c r="AX160" s="14" t="s">
        <v>75</v>
      </c>
      <c r="AY160" s="238" t="s">
        <v>151</v>
      </c>
    </row>
    <row r="161" s="14" customFormat="1">
      <c r="A161" s="14"/>
      <c r="B161" s="228"/>
      <c r="C161" s="229"/>
      <c r="D161" s="219" t="s">
        <v>161</v>
      </c>
      <c r="E161" s="230" t="s">
        <v>19</v>
      </c>
      <c r="F161" s="231" t="s">
        <v>228</v>
      </c>
      <c r="G161" s="229"/>
      <c r="H161" s="232">
        <v>0.47999999999999998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8" t="s">
        <v>161</v>
      </c>
      <c r="AU161" s="238" t="s">
        <v>86</v>
      </c>
      <c r="AV161" s="14" t="s">
        <v>86</v>
      </c>
      <c r="AW161" s="14" t="s">
        <v>34</v>
      </c>
      <c r="AX161" s="14" t="s">
        <v>75</v>
      </c>
      <c r="AY161" s="238" t="s">
        <v>151</v>
      </c>
    </row>
    <row r="162" s="14" customFormat="1">
      <c r="A162" s="14"/>
      <c r="B162" s="228"/>
      <c r="C162" s="229"/>
      <c r="D162" s="219" t="s">
        <v>161</v>
      </c>
      <c r="E162" s="230" t="s">
        <v>19</v>
      </c>
      <c r="F162" s="231" t="s">
        <v>229</v>
      </c>
      <c r="G162" s="229"/>
      <c r="H162" s="232">
        <v>0.32000000000000001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8" t="s">
        <v>161</v>
      </c>
      <c r="AU162" s="238" t="s">
        <v>86</v>
      </c>
      <c r="AV162" s="14" t="s">
        <v>86</v>
      </c>
      <c r="AW162" s="14" t="s">
        <v>34</v>
      </c>
      <c r="AX162" s="14" t="s">
        <v>75</v>
      </c>
      <c r="AY162" s="238" t="s">
        <v>151</v>
      </c>
    </row>
    <row r="163" s="14" customFormat="1">
      <c r="A163" s="14"/>
      <c r="B163" s="228"/>
      <c r="C163" s="229"/>
      <c r="D163" s="219" t="s">
        <v>161</v>
      </c>
      <c r="E163" s="230" t="s">
        <v>19</v>
      </c>
      <c r="F163" s="231" t="s">
        <v>230</v>
      </c>
      <c r="G163" s="229"/>
      <c r="H163" s="232">
        <v>0.13500000000000001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8" t="s">
        <v>161</v>
      </c>
      <c r="AU163" s="238" t="s">
        <v>86</v>
      </c>
      <c r="AV163" s="14" t="s">
        <v>86</v>
      </c>
      <c r="AW163" s="14" t="s">
        <v>34</v>
      </c>
      <c r="AX163" s="14" t="s">
        <v>75</v>
      </c>
      <c r="AY163" s="238" t="s">
        <v>151</v>
      </c>
    </row>
    <row r="164" s="14" customFormat="1">
      <c r="A164" s="14"/>
      <c r="B164" s="228"/>
      <c r="C164" s="229"/>
      <c r="D164" s="219" t="s">
        <v>161</v>
      </c>
      <c r="E164" s="230" t="s">
        <v>19</v>
      </c>
      <c r="F164" s="231" t="s">
        <v>231</v>
      </c>
      <c r="G164" s="229"/>
      <c r="H164" s="232">
        <v>0.055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8" t="s">
        <v>161</v>
      </c>
      <c r="AU164" s="238" t="s">
        <v>86</v>
      </c>
      <c r="AV164" s="14" t="s">
        <v>86</v>
      </c>
      <c r="AW164" s="14" t="s">
        <v>34</v>
      </c>
      <c r="AX164" s="14" t="s">
        <v>75</v>
      </c>
      <c r="AY164" s="238" t="s">
        <v>151</v>
      </c>
    </row>
    <row r="165" s="14" customFormat="1">
      <c r="A165" s="14"/>
      <c r="B165" s="228"/>
      <c r="C165" s="229"/>
      <c r="D165" s="219" t="s">
        <v>161</v>
      </c>
      <c r="E165" s="230" t="s">
        <v>19</v>
      </c>
      <c r="F165" s="231" t="s">
        <v>232</v>
      </c>
      <c r="G165" s="229"/>
      <c r="H165" s="232">
        <v>0.049000000000000002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8" t="s">
        <v>161</v>
      </c>
      <c r="AU165" s="238" t="s">
        <v>86</v>
      </c>
      <c r="AV165" s="14" t="s">
        <v>86</v>
      </c>
      <c r="AW165" s="14" t="s">
        <v>34</v>
      </c>
      <c r="AX165" s="14" t="s">
        <v>75</v>
      </c>
      <c r="AY165" s="238" t="s">
        <v>151</v>
      </c>
    </row>
    <row r="166" s="15" customFormat="1">
      <c r="A166" s="15"/>
      <c r="B166" s="239"/>
      <c r="C166" s="240"/>
      <c r="D166" s="219" t="s">
        <v>161</v>
      </c>
      <c r="E166" s="241" t="s">
        <v>107</v>
      </c>
      <c r="F166" s="242" t="s">
        <v>165</v>
      </c>
      <c r="G166" s="240"/>
      <c r="H166" s="243">
        <v>2.3889999999999998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49" t="s">
        <v>161</v>
      </c>
      <c r="AU166" s="249" t="s">
        <v>86</v>
      </c>
      <c r="AV166" s="15" t="s">
        <v>157</v>
      </c>
      <c r="AW166" s="15" t="s">
        <v>34</v>
      </c>
      <c r="AX166" s="15" t="s">
        <v>80</v>
      </c>
      <c r="AY166" s="249" t="s">
        <v>151</v>
      </c>
    </row>
    <row r="167" s="2" customFormat="1" ht="44.25" customHeight="1">
      <c r="A167" s="39"/>
      <c r="B167" s="40"/>
      <c r="C167" s="199" t="s">
        <v>233</v>
      </c>
      <c r="D167" s="199" t="s">
        <v>153</v>
      </c>
      <c r="E167" s="200" t="s">
        <v>234</v>
      </c>
      <c r="F167" s="201" t="s">
        <v>235</v>
      </c>
      <c r="G167" s="202" t="s">
        <v>89</v>
      </c>
      <c r="H167" s="203">
        <v>1.395</v>
      </c>
      <c r="I167" s="204"/>
      <c r="J167" s="205">
        <f>ROUND(I167*H167,2)</f>
        <v>0</v>
      </c>
      <c r="K167" s="201" t="s">
        <v>156</v>
      </c>
      <c r="L167" s="45"/>
      <c r="M167" s="206" t="s">
        <v>19</v>
      </c>
      <c r="N167" s="207" t="s">
        <v>46</v>
      </c>
      <c r="O167" s="85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0" t="s">
        <v>157</v>
      </c>
      <c r="AT167" s="210" t="s">
        <v>153</v>
      </c>
      <c r="AU167" s="210" t="s">
        <v>86</v>
      </c>
      <c r="AY167" s="18" t="s">
        <v>151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8" t="s">
        <v>80</v>
      </c>
      <c r="BK167" s="211">
        <f>ROUND(I167*H167,2)</f>
        <v>0</v>
      </c>
      <c r="BL167" s="18" t="s">
        <v>157</v>
      </c>
      <c r="BM167" s="210" t="s">
        <v>236</v>
      </c>
    </row>
    <row r="168" s="2" customFormat="1">
      <c r="A168" s="39"/>
      <c r="B168" s="40"/>
      <c r="C168" s="41"/>
      <c r="D168" s="212" t="s">
        <v>159</v>
      </c>
      <c r="E168" s="41"/>
      <c r="F168" s="213" t="s">
        <v>237</v>
      </c>
      <c r="G168" s="41"/>
      <c r="H168" s="41"/>
      <c r="I168" s="214"/>
      <c r="J168" s="41"/>
      <c r="K168" s="41"/>
      <c r="L168" s="45"/>
      <c r="M168" s="215"/>
      <c r="N168" s="216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159</v>
      </c>
      <c r="AU168" s="18" t="s">
        <v>86</v>
      </c>
    </row>
    <row r="169" s="13" customFormat="1">
      <c r="A169" s="13"/>
      <c r="B169" s="217"/>
      <c r="C169" s="218"/>
      <c r="D169" s="219" t="s">
        <v>161</v>
      </c>
      <c r="E169" s="220" t="s">
        <v>19</v>
      </c>
      <c r="F169" s="221" t="s">
        <v>162</v>
      </c>
      <c r="G169" s="218"/>
      <c r="H169" s="220" t="s">
        <v>19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7" t="s">
        <v>161</v>
      </c>
      <c r="AU169" s="227" t="s">
        <v>86</v>
      </c>
      <c r="AV169" s="13" t="s">
        <v>80</v>
      </c>
      <c r="AW169" s="13" t="s">
        <v>34</v>
      </c>
      <c r="AX169" s="13" t="s">
        <v>75</v>
      </c>
      <c r="AY169" s="227" t="s">
        <v>151</v>
      </c>
    </row>
    <row r="170" s="13" customFormat="1">
      <c r="A170" s="13"/>
      <c r="B170" s="217"/>
      <c r="C170" s="218"/>
      <c r="D170" s="219" t="s">
        <v>161</v>
      </c>
      <c r="E170" s="220" t="s">
        <v>19</v>
      </c>
      <c r="F170" s="221" t="s">
        <v>238</v>
      </c>
      <c r="G170" s="218"/>
      <c r="H170" s="220" t="s">
        <v>19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7" t="s">
        <v>161</v>
      </c>
      <c r="AU170" s="227" t="s">
        <v>86</v>
      </c>
      <c r="AV170" s="13" t="s">
        <v>80</v>
      </c>
      <c r="AW170" s="13" t="s">
        <v>34</v>
      </c>
      <c r="AX170" s="13" t="s">
        <v>75</v>
      </c>
      <c r="AY170" s="227" t="s">
        <v>151</v>
      </c>
    </row>
    <row r="171" s="14" customFormat="1">
      <c r="A171" s="14"/>
      <c r="B171" s="228"/>
      <c r="C171" s="229"/>
      <c r="D171" s="219" t="s">
        <v>161</v>
      </c>
      <c r="E171" s="230" t="s">
        <v>19</v>
      </c>
      <c r="F171" s="231" t="s">
        <v>239</v>
      </c>
      <c r="G171" s="229"/>
      <c r="H171" s="232">
        <v>1.395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8" t="s">
        <v>161</v>
      </c>
      <c r="AU171" s="238" t="s">
        <v>86</v>
      </c>
      <c r="AV171" s="14" t="s">
        <v>86</v>
      </c>
      <c r="AW171" s="14" t="s">
        <v>34</v>
      </c>
      <c r="AX171" s="14" t="s">
        <v>75</v>
      </c>
      <c r="AY171" s="238" t="s">
        <v>151</v>
      </c>
    </row>
    <row r="172" s="15" customFormat="1">
      <c r="A172" s="15"/>
      <c r="B172" s="239"/>
      <c r="C172" s="240"/>
      <c r="D172" s="219" t="s">
        <v>161</v>
      </c>
      <c r="E172" s="241" t="s">
        <v>104</v>
      </c>
      <c r="F172" s="242" t="s">
        <v>165</v>
      </c>
      <c r="G172" s="240"/>
      <c r="H172" s="243">
        <v>1.395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49" t="s">
        <v>161</v>
      </c>
      <c r="AU172" s="249" t="s">
        <v>86</v>
      </c>
      <c r="AV172" s="15" t="s">
        <v>157</v>
      </c>
      <c r="AW172" s="15" t="s">
        <v>34</v>
      </c>
      <c r="AX172" s="15" t="s">
        <v>80</v>
      </c>
      <c r="AY172" s="249" t="s">
        <v>151</v>
      </c>
    </row>
    <row r="173" s="2" customFormat="1" ht="62.7" customHeight="1">
      <c r="A173" s="39"/>
      <c r="B173" s="40"/>
      <c r="C173" s="199" t="s">
        <v>103</v>
      </c>
      <c r="D173" s="199" t="s">
        <v>153</v>
      </c>
      <c r="E173" s="200" t="s">
        <v>240</v>
      </c>
      <c r="F173" s="201" t="s">
        <v>241</v>
      </c>
      <c r="G173" s="202" t="s">
        <v>89</v>
      </c>
      <c r="H173" s="203">
        <v>103.419</v>
      </c>
      <c r="I173" s="204"/>
      <c r="J173" s="205">
        <f>ROUND(I173*H173,2)</f>
        <v>0</v>
      </c>
      <c r="K173" s="201" t="s">
        <v>156</v>
      </c>
      <c r="L173" s="45"/>
      <c r="M173" s="206" t="s">
        <v>19</v>
      </c>
      <c r="N173" s="207" t="s">
        <v>46</v>
      </c>
      <c r="O173" s="85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0" t="s">
        <v>157</v>
      </c>
      <c r="AT173" s="210" t="s">
        <v>153</v>
      </c>
      <c r="AU173" s="210" t="s">
        <v>86</v>
      </c>
      <c r="AY173" s="18" t="s">
        <v>151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8" t="s">
        <v>80</v>
      </c>
      <c r="BK173" s="211">
        <f>ROUND(I173*H173,2)</f>
        <v>0</v>
      </c>
      <c r="BL173" s="18" t="s">
        <v>157</v>
      </c>
      <c r="BM173" s="210" t="s">
        <v>242</v>
      </c>
    </row>
    <row r="174" s="2" customFormat="1">
      <c r="A174" s="39"/>
      <c r="B174" s="40"/>
      <c r="C174" s="41"/>
      <c r="D174" s="212" t="s">
        <v>159</v>
      </c>
      <c r="E174" s="41"/>
      <c r="F174" s="213" t="s">
        <v>243</v>
      </c>
      <c r="G174" s="41"/>
      <c r="H174" s="41"/>
      <c r="I174" s="214"/>
      <c r="J174" s="41"/>
      <c r="K174" s="41"/>
      <c r="L174" s="45"/>
      <c r="M174" s="215"/>
      <c r="N174" s="216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159</v>
      </c>
      <c r="AU174" s="18" t="s">
        <v>86</v>
      </c>
    </row>
    <row r="175" s="14" customFormat="1">
      <c r="A175" s="14"/>
      <c r="B175" s="228"/>
      <c r="C175" s="229"/>
      <c r="D175" s="219" t="s">
        <v>161</v>
      </c>
      <c r="E175" s="230" t="s">
        <v>19</v>
      </c>
      <c r="F175" s="231" t="s">
        <v>244</v>
      </c>
      <c r="G175" s="229"/>
      <c r="H175" s="232">
        <v>40.950000000000003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8" t="s">
        <v>161</v>
      </c>
      <c r="AU175" s="238" t="s">
        <v>86</v>
      </c>
      <c r="AV175" s="14" t="s">
        <v>86</v>
      </c>
      <c r="AW175" s="14" t="s">
        <v>34</v>
      </c>
      <c r="AX175" s="14" t="s">
        <v>75</v>
      </c>
      <c r="AY175" s="238" t="s">
        <v>151</v>
      </c>
    </row>
    <row r="176" s="14" customFormat="1">
      <c r="A176" s="14"/>
      <c r="B176" s="228"/>
      <c r="C176" s="229"/>
      <c r="D176" s="219" t="s">
        <v>161</v>
      </c>
      <c r="E176" s="230" t="s">
        <v>19</v>
      </c>
      <c r="F176" s="231" t="s">
        <v>87</v>
      </c>
      <c r="G176" s="229"/>
      <c r="H176" s="232">
        <v>46.685000000000002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8" t="s">
        <v>161</v>
      </c>
      <c r="AU176" s="238" t="s">
        <v>86</v>
      </c>
      <c r="AV176" s="14" t="s">
        <v>86</v>
      </c>
      <c r="AW176" s="14" t="s">
        <v>34</v>
      </c>
      <c r="AX176" s="14" t="s">
        <v>75</v>
      </c>
      <c r="AY176" s="238" t="s">
        <v>151</v>
      </c>
    </row>
    <row r="177" s="14" customFormat="1">
      <c r="A177" s="14"/>
      <c r="B177" s="228"/>
      <c r="C177" s="229"/>
      <c r="D177" s="219" t="s">
        <v>161</v>
      </c>
      <c r="E177" s="230" t="s">
        <v>19</v>
      </c>
      <c r="F177" s="231" t="s">
        <v>107</v>
      </c>
      <c r="G177" s="229"/>
      <c r="H177" s="232">
        <v>2.3889999999999998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8" t="s">
        <v>161</v>
      </c>
      <c r="AU177" s="238" t="s">
        <v>86</v>
      </c>
      <c r="AV177" s="14" t="s">
        <v>86</v>
      </c>
      <c r="AW177" s="14" t="s">
        <v>34</v>
      </c>
      <c r="AX177" s="14" t="s">
        <v>75</v>
      </c>
      <c r="AY177" s="238" t="s">
        <v>151</v>
      </c>
    </row>
    <row r="178" s="14" customFormat="1">
      <c r="A178" s="14"/>
      <c r="B178" s="228"/>
      <c r="C178" s="229"/>
      <c r="D178" s="219" t="s">
        <v>161</v>
      </c>
      <c r="E178" s="230" t="s">
        <v>19</v>
      </c>
      <c r="F178" s="231" t="s">
        <v>104</v>
      </c>
      <c r="G178" s="229"/>
      <c r="H178" s="232">
        <v>1.395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8" t="s">
        <v>161</v>
      </c>
      <c r="AU178" s="238" t="s">
        <v>86</v>
      </c>
      <c r="AV178" s="14" t="s">
        <v>86</v>
      </c>
      <c r="AW178" s="14" t="s">
        <v>34</v>
      </c>
      <c r="AX178" s="14" t="s">
        <v>75</v>
      </c>
      <c r="AY178" s="238" t="s">
        <v>151</v>
      </c>
    </row>
    <row r="179" s="14" customFormat="1">
      <c r="A179" s="14"/>
      <c r="B179" s="228"/>
      <c r="C179" s="229"/>
      <c r="D179" s="219" t="s">
        <v>161</v>
      </c>
      <c r="E179" s="230" t="s">
        <v>19</v>
      </c>
      <c r="F179" s="231" t="s">
        <v>102</v>
      </c>
      <c r="G179" s="229"/>
      <c r="H179" s="232">
        <v>12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8" t="s">
        <v>161</v>
      </c>
      <c r="AU179" s="238" t="s">
        <v>86</v>
      </c>
      <c r="AV179" s="14" t="s">
        <v>86</v>
      </c>
      <c r="AW179" s="14" t="s">
        <v>34</v>
      </c>
      <c r="AX179" s="14" t="s">
        <v>75</v>
      </c>
      <c r="AY179" s="238" t="s">
        <v>151</v>
      </c>
    </row>
    <row r="180" s="15" customFormat="1">
      <c r="A180" s="15"/>
      <c r="B180" s="239"/>
      <c r="C180" s="240"/>
      <c r="D180" s="219" t="s">
        <v>161</v>
      </c>
      <c r="E180" s="241" t="s">
        <v>19</v>
      </c>
      <c r="F180" s="242" t="s">
        <v>165</v>
      </c>
      <c r="G180" s="240"/>
      <c r="H180" s="243">
        <v>103.419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49" t="s">
        <v>161</v>
      </c>
      <c r="AU180" s="249" t="s">
        <v>86</v>
      </c>
      <c r="AV180" s="15" t="s">
        <v>157</v>
      </c>
      <c r="AW180" s="15" t="s">
        <v>34</v>
      </c>
      <c r="AX180" s="15" t="s">
        <v>80</v>
      </c>
      <c r="AY180" s="249" t="s">
        <v>151</v>
      </c>
    </row>
    <row r="181" s="2" customFormat="1" ht="62.7" customHeight="1">
      <c r="A181" s="39"/>
      <c r="B181" s="40"/>
      <c r="C181" s="199" t="s">
        <v>245</v>
      </c>
      <c r="D181" s="199" t="s">
        <v>153</v>
      </c>
      <c r="E181" s="200" t="s">
        <v>246</v>
      </c>
      <c r="F181" s="201" t="s">
        <v>247</v>
      </c>
      <c r="G181" s="202" t="s">
        <v>89</v>
      </c>
      <c r="H181" s="203">
        <v>59.168999999999997</v>
      </c>
      <c r="I181" s="204"/>
      <c r="J181" s="205">
        <f>ROUND(I181*H181,2)</f>
        <v>0</v>
      </c>
      <c r="K181" s="201" t="s">
        <v>156</v>
      </c>
      <c r="L181" s="45"/>
      <c r="M181" s="206" t="s">
        <v>19</v>
      </c>
      <c r="N181" s="207" t="s">
        <v>46</v>
      </c>
      <c r="O181" s="85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0" t="s">
        <v>157</v>
      </c>
      <c r="AT181" s="210" t="s">
        <v>153</v>
      </c>
      <c r="AU181" s="210" t="s">
        <v>86</v>
      </c>
      <c r="AY181" s="18" t="s">
        <v>151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8" t="s">
        <v>80</v>
      </c>
      <c r="BK181" s="211">
        <f>ROUND(I181*H181,2)</f>
        <v>0</v>
      </c>
      <c r="BL181" s="18" t="s">
        <v>157</v>
      </c>
      <c r="BM181" s="210" t="s">
        <v>248</v>
      </c>
    </row>
    <row r="182" s="2" customFormat="1">
      <c r="A182" s="39"/>
      <c r="B182" s="40"/>
      <c r="C182" s="41"/>
      <c r="D182" s="212" t="s">
        <v>159</v>
      </c>
      <c r="E182" s="41"/>
      <c r="F182" s="213" t="s">
        <v>249</v>
      </c>
      <c r="G182" s="41"/>
      <c r="H182" s="41"/>
      <c r="I182" s="214"/>
      <c r="J182" s="41"/>
      <c r="K182" s="41"/>
      <c r="L182" s="45"/>
      <c r="M182" s="215"/>
      <c r="N182" s="216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159</v>
      </c>
      <c r="AU182" s="18" t="s">
        <v>86</v>
      </c>
    </row>
    <row r="183" s="14" customFormat="1">
      <c r="A183" s="14"/>
      <c r="B183" s="228"/>
      <c r="C183" s="229"/>
      <c r="D183" s="219" t="s">
        <v>161</v>
      </c>
      <c r="E183" s="230" t="s">
        <v>19</v>
      </c>
      <c r="F183" s="231" t="s">
        <v>250</v>
      </c>
      <c r="G183" s="229"/>
      <c r="H183" s="232">
        <v>20.699999999999999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8" t="s">
        <v>161</v>
      </c>
      <c r="AU183" s="238" t="s">
        <v>86</v>
      </c>
      <c r="AV183" s="14" t="s">
        <v>86</v>
      </c>
      <c r="AW183" s="14" t="s">
        <v>34</v>
      </c>
      <c r="AX183" s="14" t="s">
        <v>75</v>
      </c>
      <c r="AY183" s="238" t="s">
        <v>151</v>
      </c>
    </row>
    <row r="184" s="14" customFormat="1">
      <c r="A184" s="14"/>
      <c r="B184" s="228"/>
      <c r="C184" s="229"/>
      <c r="D184" s="219" t="s">
        <v>161</v>
      </c>
      <c r="E184" s="230" t="s">
        <v>19</v>
      </c>
      <c r="F184" s="231" t="s">
        <v>104</v>
      </c>
      <c r="G184" s="229"/>
      <c r="H184" s="232">
        <v>1.395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8" t="s">
        <v>161</v>
      </c>
      <c r="AU184" s="238" t="s">
        <v>86</v>
      </c>
      <c r="AV184" s="14" t="s">
        <v>86</v>
      </c>
      <c r="AW184" s="14" t="s">
        <v>34</v>
      </c>
      <c r="AX184" s="14" t="s">
        <v>75</v>
      </c>
      <c r="AY184" s="238" t="s">
        <v>151</v>
      </c>
    </row>
    <row r="185" s="14" customFormat="1">
      <c r="A185" s="14"/>
      <c r="B185" s="228"/>
      <c r="C185" s="229"/>
      <c r="D185" s="219" t="s">
        <v>161</v>
      </c>
      <c r="E185" s="230" t="s">
        <v>19</v>
      </c>
      <c r="F185" s="231" t="s">
        <v>107</v>
      </c>
      <c r="G185" s="229"/>
      <c r="H185" s="232">
        <v>2.3889999999999998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8" t="s">
        <v>161</v>
      </c>
      <c r="AU185" s="238" t="s">
        <v>86</v>
      </c>
      <c r="AV185" s="14" t="s">
        <v>86</v>
      </c>
      <c r="AW185" s="14" t="s">
        <v>34</v>
      </c>
      <c r="AX185" s="14" t="s">
        <v>75</v>
      </c>
      <c r="AY185" s="238" t="s">
        <v>151</v>
      </c>
    </row>
    <row r="186" s="14" customFormat="1">
      <c r="A186" s="14"/>
      <c r="B186" s="228"/>
      <c r="C186" s="229"/>
      <c r="D186" s="219" t="s">
        <v>161</v>
      </c>
      <c r="E186" s="230" t="s">
        <v>19</v>
      </c>
      <c r="F186" s="231" t="s">
        <v>87</v>
      </c>
      <c r="G186" s="229"/>
      <c r="H186" s="232">
        <v>46.685000000000002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8" t="s">
        <v>161</v>
      </c>
      <c r="AU186" s="238" t="s">
        <v>86</v>
      </c>
      <c r="AV186" s="14" t="s">
        <v>86</v>
      </c>
      <c r="AW186" s="14" t="s">
        <v>34</v>
      </c>
      <c r="AX186" s="14" t="s">
        <v>75</v>
      </c>
      <c r="AY186" s="238" t="s">
        <v>151</v>
      </c>
    </row>
    <row r="187" s="14" customFormat="1">
      <c r="A187" s="14"/>
      <c r="B187" s="228"/>
      <c r="C187" s="229"/>
      <c r="D187" s="219" t="s">
        <v>161</v>
      </c>
      <c r="E187" s="230" t="s">
        <v>19</v>
      </c>
      <c r="F187" s="231" t="s">
        <v>251</v>
      </c>
      <c r="G187" s="229"/>
      <c r="H187" s="232">
        <v>-12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38" t="s">
        <v>161</v>
      </c>
      <c r="AU187" s="238" t="s">
        <v>86</v>
      </c>
      <c r="AV187" s="14" t="s">
        <v>86</v>
      </c>
      <c r="AW187" s="14" t="s">
        <v>34</v>
      </c>
      <c r="AX187" s="14" t="s">
        <v>75</v>
      </c>
      <c r="AY187" s="238" t="s">
        <v>151</v>
      </c>
    </row>
    <row r="188" s="15" customFormat="1">
      <c r="A188" s="15"/>
      <c r="B188" s="239"/>
      <c r="C188" s="240"/>
      <c r="D188" s="219" t="s">
        <v>161</v>
      </c>
      <c r="E188" s="241" t="s">
        <v>19</v>
      </c>
      <c r="F188" s="242" t="s">
        <v>165</v>
      </c>
      <c r="G188" s="240"/>
      <c r="H188" s="243">
        <v>59.168999999999997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49" t="s">
        <v>161</v>
      </c>
      <c r="AU188" s="249" t="s">
        <v>86</v>
      </c>
      <c r="AV188" s="15" t="s">
        <v>157</v>
      </c>
      <c r="AW188" s="15" t="s">
        <v>34</v>
      </c>
      <c r="AX188" s="15" t="s">
        <v>80</v>
      </c>
      <c r="AY188" s="249" t="s">
        <v>151</v>
      </c>
    </row>
    <row r="189" s="2" customFormat="1" ht="44.25" customHeight="1">
      <c r="A189" s="39"/>
      <c r="B189" s="40"/>
      <c r="C189" s="199" t="s">
        <v>252</v>
      </c>
      <c r="D189" s="199" t="s">
        <v>153</v>
      </c>
      <c r="E189" s="200" t="s">
        <v>253</v>
      </c>
      <c r="F189" s="201" t="s">
        <v>254</v>
      </c>
      <c r="G189" s="202" t="s">
        <v>89</v>
      </c>
      <c r="H189" s="203">
        <v>32.25</v>
      </c>
      <c r="I189" s="204"/>
      <c r="J189" s="205">
        <f>ROUND(I189*H189,2)</f>
        <v>0</v>
      </c>
      <c r="K189" s="201" t="s">
        <v>156</v>
      </c>
      <c r="L189" s="45"/>
      <c r="M189" s="206" t="s">
        <v>19</v>
      </c>
      <c r="N189" s="207" t="s">
        <v>46</v>
      </c>
      <c r="O189" s="85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0" t="s">
        <v>157</v>
      </c>
      <c r="AT189" s="210" t="s">
        <v>153</v>
      </c>
      <c r="AU189" s="210" t="s">
        <v>86</v>
      </c>
      <c r="AY189" s="18" t="s">
        <v>151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8" t="s">
        <v>80</v>
      </c>
      <c r="BK189" s="211">
        <f>ROUND(I189*H189,2)</f>
        <v>0</v>
      </c>
      <c r="BL189" s="18" t="s">
        <v>157</v>
      </c>
      <c r="BM189" s="210" t="s">
        <v>255</v>
      </c>
    </row>
    <row r="190" s="2" customFormat="1">
      <c r="A190" s="39"/>
      <c r="B190" s="40"/>
      <c r="C190" s="41"/>
      <c r="D190" s="212" t="s">
        <v>159</v>
      </c>
      <c r="E190" s="41"/>
      <c r="F190" s="213" t="s">
        <v>256</v>
      </c>
      <c r="G190" s="41"/>
      <c r="H190" s="41"/>
      <c r="I190" s="214"/>
      <c r="J190" s="41"/>
      <c r="K190" s="41"/>
      <c r="L190" s="45"/>
      <c r="M190" s="215"/>
      <c r="N190" s="216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159</v>
      </c>
      <c r="AU190" s="18" t="s">
        <v>86</v>
      </c>
    </row>
    <row r="191" s="14" customFormat="1">
      <c r="A191" s="14"/>
      <c r="B191" s="228"/>
      <c r="C191" s="229"/>
      <c r="D191" s="219" t="s">
        <v>161</v>
      </c>
      <c r="E191" s="230" t="s">
        <v>19</v>
      </c>
      <c r="F191" s="231" t="s">
        <v>102</v>
      </c>
      <c r="G191" s="229"/>
      <c r="H191" s="232">
        <v>12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8" t="s">
        <v>161</v>
      </c>
      <c r="AU191" s="238" t="s">
        <v>86</v>
      </c>
      <c r="AV191" s="14" t="s">
        <v>86</v>
      </c>
      <c r="AW191" s="14" t="s">
        <v>34</v>
      </c>
      <c r="AX191" s="14" t="s">
        <v>75</v>
      </c>
      <c r="AY191" s="238" t="s">
        <v>151</v>
      </c>
    </row>
    <row r="192" s="14" customFormat="1">
      <c r="A192" s="14"/>
      <c r="B192" s="228"/>
      <c r="C192" s="229"/>
      <c r="D192" s="219" t="s">
        <v>161</v>
      </c>
      <c r="E192" s="230" t="s">
        <v>19</v>
      </c>
      <c r="F192" s="231" t="s">
        <v>257</v>
      </c>
      <c r="G192" s="229"/>
      <c r="H192" s="232">
        <v>20.25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8" t="s">
        <v>161</v>
      </c>
      <c r="AU192" s="238" t="s">
        <v>86</v>
      </c>
      <c r="AV192" s="14" t="s">
        <v>86</v>
      </c>
      <c r="AW192" s="14" t="s">
        <v>34</v>
      </c>
      <c r="AX192" s="14" t="s">
        <v>75</v>
      </c>
      <c r="AY192" s="238" t="s">
        <v>151</v>
      </c>
    </row>
    <row r="193" s="15" customFormat="1">
      <c r="A193" s="15"/>
      <c r="B193" s="239"/>
      <c r="C193" s="240"/>
      <c r="D193" s="219" t="s">
        <v>161</v>
      </c>
      <c r="E193" s="241" t="s">
        <v>19</v>
      </c>
      <c r="F193" s="242" t="s">
        <v>165</v>
      </c>
      <c r="G193" s="240"/>
      <c r="H193" s="243">
        <v>32.25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49" t="s">
        <v>161</v>
      </c>
      <c r="AU193" s="249" t="s">
        <v>86</v>
      </c>
      <c r="AV193" s="15" t="s">
        <v>157</v>
      </c>
      <c r="AW193" s="15" t="s">
        <v>34</v>
      </c>
      <c r="AX193" s="15" t="s">
        <v>80</v>
      </c>
      <c r="AY193" s="249" t="s">
        <v>151</v>
      </c>
    </row>
    <row r="194" s="2" customFormat="1" ht="33" customHeight="1">
      <c r="A194" s="39"/>
      <c r="B194" s="40"/>
      <c r="C194" s="199" t="s">
        <v>8</v>
      </c>
      <c r="D194" s="199" t="s">
        <v>153</v>
      </c>
      <c r="E194" s="200" t="s">
        <v>258</v>
      </c>
      <c r="F194" s="201" t="s">
        <v>259</v>
      </c>
      <c r="G194" s="202" t="s">
        <v>84</v>
      </c>
      <c r="H194" s="203">
        <v>70</v>
      </c>
      <c r="I194" s="204"/>
      <c r="J194" s="205">
        <f>ROUND(I194*H194,2)</f>
        <v>0</v>
      </c>
      <c r="K194" s="201" t="s">
        <v>156</v>
      </c>
      <c r="L194" s="45"/>
      <c r="M194" s="206" t="s">
        <v>19</v>
      </c>
      <c r="N194" s="207" t="s">
        <v>46</v>
      </c>
      <c r="O194" s="85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0" t="s">
        <v>157</v>
      </c>
      <c r="AT194" s="210" t="s">
        <v>153</v>
      </c>
      <c r="AU194" s="210" t="s">
        <v>86</v>
      </c>
      <c r="AY194" s="18" t="s">
        <v>151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8" t="s">
        <v>80</v>
      </c>
      <c r="BK194" s="211">
        <f>ROUND(I194*H194,2)</f>
        <v>0</v>
      </c>
      <c r="BL194" s="18" t="s">
        <v>157</v>
      </c>
      <c r="BM194" s="210" t="s">
        <v>260</v>
      </c>
    </row>
    <row r="195" s="2" customFormat="1">
      <c r="A195" s="39"/>
      <c r="B195" s="40"/>
      <c r="C195" s="41"/>
      <c r="D195" s="212" t="s">
        <v>159</v>
      </c>
      <c r="E195" s="41"/>
      <c r="F195" s="213" t="s">
        <v>261</v>
      </c>
      <c r="G195" s="41"/>
      <c r="H195" s="41"/>
      <c r="I195" s="214"/>
      <c r="J195" s="41"/>
      <c r="K195" s="41"/>
      <c r="L195" s="45"/>
      <c r="M195" s="215"/>
      <c r="N195" s="216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159</v>
      </c>
      <c r="AU195" s="18" t="s">
        <v>86</v>
      </c>
    </row>
    <row r="196" s="2" customFormat="1" ht="44.25" customHeight="1">
      <c r="A196" s="39"/>
      <c r="B196" s="40"/>
      <c r="C196" s="199" t="s">
        <v>262</v>
      </c>
      <c r="D196" s="199" t="s">
        <v>153</v>
      </c>
      <c r="E196" s="200" t="s">
        <v>263</v>
      </c>
      <c r="F196" s="201" t="s">
        <v>264</v>
      </c>
      <c r="G196" s="202" t="s">
        <v>89</v>
      </c>
      <c r="H196" s="203">
        <v>12</v>
      </c>
      <c r="I196" s="204"/>
      <c r="J196" s="205">
        <f>ROUND(I196*H196,2)</f>
        <v>0</v>
      </c>
      <c r="K196" s="201" t="s">
        <v>156</v>
      </c>
      <c r="L196" s="45"/>
      <c r="M196" s="206" t="s">
        <v>19</v>
      </c>
      <c r="N196" s="207" t="s">
        <v>46</v>
      </c>
      <c r="O196" s="85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0" t="s">
        <v>157</v>
      </c>
      <c r="AT196" s="210" t="s">
        <v>153</v>
      </c>
      <c r="AU196" s="210" t="s">
        <v>86</v>
      </c>
      <c r="AY196" s="18" t="s">
        <v>151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8" t="s">
        <v>80</v>
      </c>
      <c r="BK196" s="211">
        <f>ROUND(I196*H196,2)</f>
        <v>0</v>
      </c>
      <c r="BL196" s="18" t="s">
        <v>157</v>
      </c>
      <c r="BM196" s="210" t="s">
        <v>265</v>
      </c>
    </row>
    <row r="197" s="2" customFormat="1">
      <c r="A197" s="39"/>
      <c r="B197" s="40"/>
      <c r="C197" s="41"/>
      <c r="D197" s="212" t="s">
        <v>159</v>
      </c>
      <c r="E197" s="41"/>
      <c r="F197" s="213" t="s">
        <v>266</v>
      </c>
      <c r="G197" s="41"/>
      <c r="H197" s="41"/>
      <c r="I197" s="214"/>
      <c r="J197" s="41"/>
      <c r="K197" s="41"/>
      <c r="L197" s="45"/>
      <c r="M197" s="215"/>
      <c r="N197" s="216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159</v>
      </c>
      <c r="AU197" s="18" t="s">
        <v>86</v>
      </c>
    </row>
    <row r="198" s="14" customFormat="1">
      <c r="A198" s="14"/>
      <c r="B198" s="228"/>
      <c r="C198" s="229"/>
      <c r="D198" s="219" t="s">
        <v>161</v>
      </c>
      <c r="E198" s="230" t="s">
        <v>19</v>
      </c>
      <c r="F198" s="231" t="s">
        <v>267</v>
      </c>
      <c r="G198" s="229"/>
      <c r="H198" s="232">
        <v>12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8" t="s">
        <v>161</v>
      </c>
      <c r="AU198" s="238" t="s">
        <v>86</v>
      </c>
      <c r="AV198" s="14" t="s">
        <v>86</v>
      </c>
      <c r="AW198" s="14" t="s">
        <v>34</v>
      </c>
      <c r="AX198" s="14" t="s">
        <v>75</v>
      </c>
      <c r="AY198" s="238" t="s">
        <v>151</v>
      </c>
    </row>
    <row r="199" s="15" customFormat="1">
      <c r="A199" s="15"/>
      <c r="B199" s="239"/>
      <c r="C199" s="240"/>
      <c r="D199" s="219" t="s">
        <v>161</v>
      </c>
      <c r="E199" s="241" t="s">
        <v>102</v>
      </c>
      <c r="F199" s="242" t="s">
        <v>165</v>
      </c>
      <c r="G199" s="240"/>
      <c r="H199" s="243">
        <v>12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49" t="s">
        <v>161</v>
      </c>
      <c r="AU199" s="249" t="s">
        <v>86</v>
      </c>
      <c r="AV199" s="15" t="s">
        <v>157</v>
      </c>
      <c r="AW199" s="15" t="s">
        <v>34</v>
      </c>
      <c r="AX199" s="15" t="s">
        <v>80</v>
      </c>
      <c r="AY199" s="249" t="s">
        <v>151</v>
      </c>
    </row>
    <row r="200" s="2" customFormat="1" ht="44.25" customHeight="1">
      <c r="A200" s="39"/>
      <c r="B200" s="40"/>
      <c r="C200" s="199" t="s">
        <v>268</v>
      </c>
      <c r="D200" s="199" t="s">
        <v>153</v>
      </c>
      <c r="E200" s="200" t="s">
        <v>269</v>
      </c>
      <c r="F200" s="201" t="s">
        <v>270</v>
      </c>
      <c r="G200" s="202" t="s">
        <v>271</v>
      </c>
      <c r="H200" s="203">
        <v>106.50400000000001</v>
      </c>
      <c r="I200" s="204"/>
      <c r="J200" s="205">
        <f>ROUND(I200*H200,2)</f>
        <v>0</v>
      </c>
      <c r="K200" s="201" t="s">
        <v>156</v>
      </c>
      <c r="L200" s="45"/>
      <c r="M200" s="206" t="s">
        <v>19</v>
      </c>
      <c r="N200" s="207" t="s">
        <v>46</v>
      </c>
      <c r="O200" s="85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0" t="s">
        <v>157</v>
      </c>
      <c r="AT200" s="210" t="s">
        <v>153</v>
      </c>
      <c r="AU200" s="210" t="s">
        <v>86</v>
      </c>
      <c r="AY200" s="18" t="s">
        <v>151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8" t="s">
        <v>80</v>
      </c>
      <c r="BK200" s="211">
        <f>ROUND(I200*H200,2)</f>
        <v>0</v>
      </c>
      <c r="BL200" s="18" t="s">
        <v>157</v>
      </c>
      <c r="BM200" s="210" t="s">
        <v>272</v>
      </c>
    </row>
    <row r="201" s="2" customFormat="1">
      <c r="A201" s="39"/>
      <c r="B201" s="40"/>
      <c r="C201" s="41"/>
      <c r="D201" s="212" t="s">
        <v>159</v>
      </c>
      <c r="E201" s="41"/>
      <c r="F201" s="213" t="s">
        <v>273</v>
      </c>
      <c r="G201" s="41"/>
      <c r="H201" s="41"/>
      <c r="I201" s="214"/>
      <c r="J201" s="41"/>
      <c r="K201" s="41"/>
      <c r="L201" s="45"/>
      <c r="M201" s="215"/>
      <c r="N201" s="216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159</v>
      </c>
      <c r="AU201" s="18" t="s">
        <v>86</v>
      </c>
    </row>
    <row r="202" s="14" customFormat="1">
      <c r="A202" s="14"/>
      <c r="B202" s="228"/>
      <c r="C202" s="229"/>
      <c r="D202" s="219" t="s">
        <v>161</v>
      </c>
      <c r="E202" s="230" t="s">
        <v>19</v>
      </c>
      <c r="F202" s="231" t="s">
        <v>250</v>
      </c>
      <c r="G202" s="229"/>
      <c r="H202" s="232">
        <v>20.699999999999999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8" t="s">
        <v>161</v>
      </c>
      <c r="AU202" s="238" t="s">
        <v>86</v>
      </c>
      <c r="AV202" s="14" t="s">
        <v>86</v>
      </c>
      <c r="AW202" s="14" t="s">
        <v>34</v>
      </c>
      <c r="AX202" s="14" t="s">
        <v>75</v>
      </c>
      <c r="AY202" s="238" t="s">
        <v>151</v>
      </c>
    </row>
    <row r="203" s="14" customFormat="1">
      <c r="A203" s="14"/>
      <c r="B203" s="228"/>
      <c r="C203" s="229"/>
      <c r="D203" s="219" t="s">
        <v>161</v>
      </c>
      <c r="E203" s="230" t="s">
        <v>19</v>
      </c>
      <c r="F203" s="231" t="s">
        <v>104</v>
      </c>
      <c r="G203" s="229"/>
      <c r="H203" s="232">
        <v>1.395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8" t="s">
        <v>161</v>
      </c>
      <c r="AU203" s="238" t="s">
        <v>86</v>
      </c>
      <c r="AV203" s="14" t="s">
        <v>86</v>
      </c>
      <c r="AW203" s="14" t="s">
        <v>34</v>
      </c>
      <c r="AX203" s="14" t="s">
        <v>75</v>
      </c>
      <c r="AY203" s="238" t="s">
        <v>151</v>
      </c>
    </row>
    <row r="204" s="14" customFormat="1">
      <c r="A204" s="14"/>
      <c r="B204" s="228"/>
      <c r="C204" s="229"/>
      <c r="D204" s="219" t="s">
        <v>161</v>
      </c>
      <c r="E204" s="230" t="s">
        <v>19</v>
      </c>
      <c r="F204" s="231" t="s">
        <v>107</v>
      </c>
      <c r="G204" s="229"/>
      <c r="H204" s="232">
        <v>2.3889999999999998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8" t="s">
        <v>161</v>
      </c>
      <c r="AU204" s="238" t="s">
        <v>86</v>
      </c>
      <c r="AV204" s="14" t="s">
        <v>86</v>
      </c>
      <c r="AW204" s="14" t="s">
        <v>34</v>
      </c>
      <c r="AX204" s="14" t="s">
        <v>75</v>
      </c>
      <c r="AY204" s="238" t="s">
        <v>151</v>
      </c>
    </row>
    <row r="205" s="14" customFormat="1">
      <c r="A205" s="14"/>
      <c r="B205" s="228"/>
      <c r="C205" s="229"/>
      <c r="D205" s="219" t="s">
        <v>161</v>
      </c>
      <c r="E205" s="230" t="s">
        <v>19</v>
      </c>
      <c r="F205" s="231" t="s">
        <v>87</v>
      </c>
      <c r="G205" s="229"/>
      <c r="H205" s="232">
        <v>46.685000000000002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8" t="s">
        <v>161</v>
      </c>
      <c r="AU205" s="238" t="s">
        <v>86</v>
      </c>
      <c r="AV205" s="14" t="s">
        <v>86</v>
      </c>
      <c r="AW205" s="14" t="s">
        <v>34</v>
      </c>
      <c r="AX205" s="14" t="s">
        <v>75</v>
      </c>
      <c r="AY205" s="238" t="s">
        <v>151</v>
      </c>
    </row>
    <row r="206" s="14" customFormat="1">
      <c r="A206" s="14"/>
      <c r="B206" s="228"/>
      <c r="C206" s="229"/>
      <c r="D206" s="219" t="s">
        <v>161</v>
      </c>
      <c r="E206" s="230" t="s">
        <v>19</v>
      </c>
      <c r="F206" s="231" t="s">
        <v>251</v>
      </c>
      <c r="G206" s="229"/>
      <c r="H206" s="232">
        <v>-12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8" t="s">
        <v>161</v>
      </c>
      <c r="AU206" s="238" t="s">
        <v>86</v>
      </c>
      <c r="AV206" s="14" t="s">
        <v>86</v>
      </c>
      <c r="AW206" s="14" t="s">
        <v>34</v>
      </c>
      <c r="AX206" s="14" t="s">
        <v>75</v>
      </c>
      <c r="AY206" s="238" t="s">
        <v>151</v>
      </c>
    </row>
    <row r="207" s="15" customFormat="1">
      <c r="A207" s="15"/>
      <c r="B207" s="239"/>
      <c r="C207" s="240"/>
      <c r="D207" s="219" t="s">
        <v>161</v>
      </c>
      <c r="E207" s="241" t="s">
        <v>19</v>
      </c>
      <c r="F207" s="242" t="s">
        <v>165</v>
      </c>
      <c r="G207" s="240"/>
      <c r="H207" s="243">
        <v>59.168999999999997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49" t="s">
        <v>161</v>
      </c>
      <c r="AU207" s="249" t="s">
        <v>86</v>
      </c>
      <c r="AV207" s="15" t="s">
        <v>157</v>
      </c>
      <c r="AW207" s="15" t="s">
        <v>34</v>
      </c>
      <c r="AX207" s="15" t="s">
        <v>80</v>
      </c>
      <c r="AY207" s="249" t="s">
        <v>151</v>
      </c>
    </row>
    <row r="208" s="14" customFormat="1">
      <c r="A208" s="14"/>
      <c r="B208" s="228"/>
      <c r="C208" s="229"/>
      <c r="D208" s="219" t="s">
        <v>161</v>
      </c>
      <c r="E208" s="229"/>
      <c r="F208" s="231" t="s">
        <v>274</v>
      </c>
      <c r="G208" s="229"/>
      <c r="H208" s="232">
        <v>106.50400000000001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8" t="s">
        <v>161</v>
      </c>
      <c r="AU208" s="238" t="s">
        <v>86</v>
      </c>
      <c r="AV208" s="14" t="s">
        <v>86</v>
      </c>
      <c r="AW208" s="14" t="s">
        <v>4</v>
      </c>
      <c r="AX208" s="14" t="s">
        <v>80</v>
      </c>
      <c r="AY208" s="238" t="s">
        <v>151</v>
      </c>
    </row>
    <row r="209" s="2" customFormat="1" ht="37.8" customHeight="1">
      <c r="A209" s="39"/>
      <c r="B209" s="40"/>
      <c r="C209" s="199" t="s">
        <v>275</v>
      </c>
      <c r="D209" s="199" t="s">
        <v>153</v>
      </c>
      <c r="E209" s="200" t="s">
        <v>276</v>
      </c>
      <c r="F209" s="201" t="s">
        <v>277</v>
      </c>
      <c r="G209" s="202" t="s">
        <v>89</v>
      </c>
      <c r="H209" s="203">
        <v>59.168999999999997</v>
      </c>
      <c r="I209" s="204"/>
      <c r="J209" s="205">
        <f>ROUND(I209*H209,2)</f>
        <v>0</v>
      </c>
      <c r="K209" s="201" t="s">
        <v>156</v>
      </c>
      <c r="L209" s="45"/>
      <c r="M209" s="206" t="s">
        <v>19</v>
      </c>
      <c r="N209" s="207" t="s">
        <v>46</v>
      </c>
      <c r="O209" s="85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0" t="s">
        <v>157</v>
      </c>
      <c r="AT209" s="210" t="s">
        <v>153</v>
      </c>
      <c r="AU209" s="210" t="s">
        <v>86</v>
      </c>
      <c r="AY209" s="18" t="s">
        <v>151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8" t="s">
        <v>80</v>
      </c>
      <c r="BK209" s="211">
        <f>ROUND(I209*H209,2)</f>
        <v>0</v>
      </c>
      <c r="BL209" s="18" t="s">
        <v>157</v>
      </c>
      <c r="BM209" s="210" t="s">
        <v>278</v>
      </c>
    </row>
    <row r="210" s="2" customFormat="1">
      <c r="A210" s="39"/>
      <c r="B210" s="40"/>
      <c r="C210" s="41"/>
      <c r="D210" s="212" t="s">
        <v>159</v>
      </c>
      <c r="E210" s="41"/>
      <c r="F210" s="213" t="s">
        <v>279</v>
      </c>
      <c r="G210" s="41"/>
      <c r="H210" s="41"/>
      <c r="I210" s="214"/>
      <c r="J210" s="41"/>
      <c r="K210" s="41"/>
      <c r="L210" s="45"/>
      <c r="M210" s="215"/>
      <c r="N210" s="216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159</v>
      </c>
      <c r="AU210" s="18" t="s">
        <v>86</v>
      </c>
    </row>
    <row r="211" s="14" customFormat="1">
      <c r="A211" s="14"/>
      <c r="B211" s="228"/>
      <c r="C211" s="229"/>
      <c r="D211" s="219" t="s">
        <v>161</v>
      </c>
      <c r="E211" s="230" t="s">
        <v>19</v>
      </c>
      <c r="F211" s="231" t="s">
        <v>250</v>
      </c>
      <c r="G211" s="229"/>
      <c r="H211" s="232">
        <v>20.699999999999999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38" t="s">
        <v>161</v>
      </c>
      <c r="AU211" s="238" t="s">
        <v>86</v>
      </c>
      <c r="AV211" s="14" t="s">
        <v>86</v>
      </c>
      <c r="AW211" s="14" t="s">
        <v>34</v>
      </c>
      <c r="AX211" s="14" t="s">
        <v>75</v>
      </c>
      <c r="AY211" s="238" t="s">
        <v>151</v>
      </c>
    </row>
    <row r="212" s="14" customFormat="1">
      <c r="A212" s="14"/>
      <c r="B212" s="228"/>
      <c r="C212" s="229"/>
      <c r="D212" s="219" t="s">
        <v>161</v>
      </c>
      <c r="E212" s="230" t="s">
        <v>19</v>
      </c>
      <c r="F212" s="231" t="s">
        <v>104</v>
      </c>
      <c r="G212" s="229"/>
      <c r="H212" s="232">
        <v>1.395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8" t="s">
        <v>161</v>
      </c>
      <c r="AU212" s="238" t="s">
        <v>86</v>
      </c>
      <c r="AV212" s="14" t="s">
        <v>86</v>
      </c>
      <c r="AW212" s="14" t="s">
        <v>34</v>
      </c>
      <c r="AX212" s="14" t="s">
        <v>75</v>
      </c>
      <c r="AY212" s="238" t="s">
        <v>151</v>
      </c>
    </row>
    <row r="213" s="14" customFormat="1">
      <c r="A213" s="14"/>
      <c r="B213" s="228"/>
      <c r="C213" s="229"/>
      <c r="D213" s="219" t="s">
        <v>161</v>
      </c>
      <c r="E213" s="230" t="s">
        <v>19</v>
      </c>
      <c r="F213" s="231" t="s">
        <v>107</v>
      </c>
      <c r="G213" s="229"/>
      <c r="H213" s="232">
        <v>2.3889999999999998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8" t="s">
        <v>161</v>
      </c>
      <c r="AU213" s="238" t="s">
        <v>86</v>
      </c>
      <c r="AV213" s="14" t="s">
        <v>86</v>
      </c>
      <c r="AW213" s="14" t="s">
        <v>34</v>
      </c>
      <c r="AX213" s="14" t="s">
        <v>75</v>
      </c>
      <c r="AY213" s="238" t="s">
        <v>151</v>
      </c>
    </row>
    <row r="214" s="14" customFormat="1">
      <c r="A214" s="14"/>
      <c r="B214" s="228"/>
      <c r="C214" s="229"/>
      <c r="D214" s="219" t="s">
        <v>161</v>
      </c>
      <c r="E214" s="230" t="s">
        <v>19</v>
      </c>
      <c r="F214" s="231" t="s">
        <v>87</v>
      </c>
      <c r="G214" s="229"/>
      <c r="H214" s="232">
        <v>46.685000000000002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8" t="s">
        <v>161</v>
      </c>
      <c r="AU214" s="238" t="s">
        <v>86</v>
      </c>
      <c r="AV214" s="14" t="s">
        <v>86</v>
      </c>
      <c r="AW214" s="14" t="s">
        <v>34</v>
      </c>
      <c r="AX214" s="14" t="s">
        <v>75</v>
      </c>
      <c r="AY214" s="238" t="s">
        <v>151</v>
      </c>
    </row>
    <row r="215" s="14" customFormat="1">
      <c r="A215" s="14"/>
      <c r="B215" s="228"/>
      <c r="C215" s="229"/>
      <c r="D215" s="219" t="s">
        <v>161</v>
      </c>
      <c r="E215" s="230" t="s">
        <v>19</v>
      </c>
      <c r="F215" s="231" t="s">
        <v>251</v>
      </c>
      <c r="G215" s="229"/>
      <c r="H215" s="232">
        <v>-12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38" t="s">
        <v>161</v>
      </c>
      <c r="AU215" s="238" t="s">
        <v>86</v>
      </c>
      <c r="AV215" s="14" t="s">
        <v>86</v>
      </c>
      <c r="AW215" s="14" t="s">
        <v>34</v>
      </c>
      <c r="AX215" s="14" t="s">
        <v>75</v>
      </c>
      <c r="AY215" s="238" t="s">
        <v>151</v>
      </c>
    </row>
    <row r="216" s="15" customFormat="1">
      <c r="A216" s="15"/>
      <c r="B216" s="239"/>
      <c r="C216" s="240"/>
      <c r="D216" s="219" t="s">
        <v>161</v>
      </c>
      <c r="E216" s="241" t="s">
        <v>19</v>
      </c>
      <c r="F216" s="242" t="s">
        <v>165</v>
      </c>
      <c r="G216" s="240"/>
      <c r="H216" s="243">
        <v>59.168999999999997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49" t="s">
        <v>161</v>
      </c>
      <c r="AU216" s="249" t="s">
        <v>86</v>
      </c>
      <c r="AV216" s="15" t="s">
        <v>157</v>
      </c>
      <c r="AW216" s="15" t="s">
        <v>34</v>
      </c>
      <c r="AX216" s="15" t="s">
        <v>80</v>
      </c>
      <c r="AY216" s="249" t="s">
        <v>151</v>
      </c>
    </row>
    <row r="217" s="2" customFormat="1" ht="55.5" customHeight="1">
      <c r="A217" s="39"/>
      <c r="B217" s="40"/>
      <c r="C217" s="199" t="s">
        <v>280</v>
      </c>
      <c r="D217" s="199" t="s">
        <v>153</v>
      </c>
      <c r="E217" s="200" t="s">
        <v>281</v>
      </c>
      <c r="F217" s="201" t="s">
        <v>282</v>
      </c>
      <c r="G217" s="202" t="s">
        <v>84</v>
      </c>
      <c r="H217" s="203">
        <v>135</v>
      </c>
      <c r="I217" s="204"/>
      <c r="J217" s="205">
        <f>ROUND(I217*H217,2)</f>
        <v>0</v>
      </c>
      <c r="K217" s="201" t="s">
        <v>156</v>
      </c>
      <c r="L217" s="45"/>
      <c r="M217" s="206" t="s">
        <v>19</v>
      </c>
      <c r="N217" s="207" t="s">
        <v>46</v>
      </c>
      <c r="O217" s="85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0" t="s">
        <v>157</v>
      </c>
      <c r="AT217" s="210" t="s">
        <v>153</v>
      </c>
      <c r="AU217" s="210" t="s">
        <v>86</v>
      </c>
      <c r="AY217" s="18" t="s">
        <v>151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8" t="s">
        <v>80</v>
      </c>
      <c r="BK217" s="211">
        <f>ROUND(I217*H217,2)</f>
        <v>0</v>
      </c>
      <c r="BL217" s="18" t="s">
        <v>157</v>
      </c>
      <c r="BM217" s="210" t="s">
        <v>283</v>
      </c>
    </row>
    <row r="218" s="2" customFormat="1">
      <c r="A218" s="39"/>
      <c r="B218" s="40"/>
      <c r="C218" s="41"/>
      <c r="D218" s="212" t="s">
        <v>159</v>
      </c>
      <c r="E218" s="41"/>
      <c r="F218" s="213" t="s">
        <v>284</v>
      </c>
      <c r="G218" s="41"/>
      <c r="H218" s="41"/>
      <c r="I218" s="214"/>
      <c r="J218" s="41"/>
      <c r="K218" s="41"/>
      <c r="L218" s="45"/>
      <c r="M218" s="215"/>
      <c r="N218" s="216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159</v>
      </c>
      <c r="AU218" s="18" t="s">
        <v>86</v>
      </c>
    </row>
    <row r="219" s="13" customFormat="1">
      <c r="A219" s="13"/>
      <c r="B219" s="217"/>
      <c r="C219" s="218"/>
      <c r="D219" s="219" t="s">
        <v>161</v>
      </c>
      <c r="E219" s="220" t="s">
        <v>19</v>
      </c>
      <c r="F219" s="221" t="s">
        <v>162</v>
      </c>
      <c r="G219" s="218"/>
      <c r="H219" s="220" t="s">
        <v>19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7" t="s">
        <v>161</v>
      </c>
      <c r="AU219" s="227" t="s">
        <v>86</v>
      </c>
      <c r="AV219" s="13" t="s">
        <v>80</v>
      </c>
      <c r="AW219" s="13" t="s">
        <v>34</v>
      </c>
      <c r="AX219" s="13" t="s">
        <v>75</v>
      </c>
      <c r="AY219" s="227" t="s">
        <v>151</v>
      </c>
    </row>
    <row r="220" s="13" customFormat="1">
      <c r="A220" s="13"/>
      <c r="B220" s="217"/>
      <c r="C220" s="218"/>
      <c r="D220" s="219" t="s">
        <v>161</v>
      </c>
      <c r="E220" s="220" t="s">
        <v>19</v>
      </c>
      <c r="F220" s="221" t="s">
        <v>221</v>
      </c>
      <c r="G220" s="218"/>
      <c r="H220" s="220" t="s">
        <v>19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7" t="s">
        <v>161</v>
      </c>
      <c r="AU220" s="227" t="s">
        <v>86</v>
      </c>
      <c r="AV220" s="13" t="s">
        <v>80</v>
      </c>
      <c r="AW220" s="13" t="s">
        <v>34</v>
      </c>
      <c r="AX220" s="13" t="s">
        <v>75</v>
      </c>
      <c r="AY220" s="227" t="s">
        <v>151</v>
      </c>
    </row>
    <row r="221" s="14" customFormat="1">
      <c r="A221" s="14"/>
      <c r="B221" s="228"/>
      <c r="C221" s="229"/>
      <c r="D221" s="219" t="s">
        <v>161</v>
      </c>
      <c r="E221" s="230" t="s">
        <v>19</v>
      </c>
      <c r="F221" s="231" t="s">
        <v>285</v>
      </c>
      <c r="G221" s="229"/>
      <c r="H221" s="232">
        <v>135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8" t="s">
        <v>161</v>
      </c>
      <c r="AU221" s="238" t="s">
        <v>86</v>
      </c>
      <c r="AV221" s="14" t="s">
        <v>86</v>
      </c>
      <c r="AW221" s="14" t="s">
        <v>34</v>
      </c>
      <c r="AX221" s="14" t="s">
        <v>75</v>
      </c>
      <c r="AY221" s="238" t="s">
        <v>151</v>
      </c>
    </row>
    <row r="222" s="15" customFormat="1">
      <c r="A222" s="15"/>
      <c r="B222" s="239"/>
      <c r="C222" s="240"/>
      <c r="D222" s="219" t="s">
        <v>161</v>
      </c>
      <c r="E222" s="241" t="s">
        <v>19</v>
      </c>
      <c r="F222" s="242" t="s">
        <v>165</v>
      </c>
      <c r="G222" s="240"/>
      <c r="H222" s="243">
        <v>135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49" t="s">
        <v>161</v>
      </c>
      <c r="AU222" s="249" t="s">
        <v>86</v>
      </c>
      <c r="AV222" s="15" t="s">
        <v>157</v>
      </c>
      <c r="AW222" s="15" t="s">
        <v>34</v>
      </c>
      <c r="AX222" s="15" t="s">
        <v>80</v>
      </c>
      <c r="AY222" s="249" t="s">
        <v>151</v>
      </c>
    </row>
    <row r="223" s="2" customFormat="1" ht="37.8" customHeight="1">
      <c r="A223" s="39"/>
      <c r="B223" s="40"/>
      <c r="C223" s="199" t="s">
        <v>286</v>
      </c>
      <c r="D223" s="199" t="s">
        <v>153</v>
      </c>
      <c r="E223" s="200" t="s">
        <v>287</v>
      </c>
      <c r="F223" s="201" t="s">
        <v>288</v>
      </c>
      <c r="G223" s="202" t="s">
        <v>84</v>
      </c>
      <c r="H223" s="203">
        <v>135</v>
      </c>
      <c r="I223" s="204"/>
      <c r="J223" s="205">
        <f>ROUND(I223*H223,2)</f>
        <v>0</v>
      </c>
      <c r="K223" s="201" t="s">
        <v>156</v>
      </c>
      <c r="L223" s="45"/>
      <c r="M223" s="206" t="s">
        <v>19</v>
      </c>
      <c r="N223" s="207" t="s">
        <v>46</v>
      </c>
      <c r="O223" s="85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0" t="s">
        <v>157</v>
      </c>
      <c r="AT223" s="210" t="s">
        <v>153</v>
      </c>
      <c r="AU223" s="210" t="s">
        <v>86</v>
      </c>
      <c r="AY223" s="18" t="s">
        <v>151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8" t="s">
        <v>80</v>
      </c>
      <c r="BK223" s="211">
        <f>ROUND(I223*H223,2)</f>
        <v>0</v>
      </c>
      <c r="BL223" s="18" t="s">
        <v>157</v>
      </c>
      <c r="BM223" s="210" t="s">
        <v>289</v>
      </c>
    </row>
    <row r="224" s="2" customFormat="1">
      <c r="A224" s="39"/>
      <c r="B224" s="40"/>
      <c r="C224" s="41"/>
      <c r="D224" s="212" t="s">
        <v>159</v>
      </c>
      <c r="E224" s="41"/>
      <c r="F224" s="213" t="s">
        <v>290</v>
      </c>
      <c r="G224" s="41"/>
      <c r="H224" s="41"/>
      <c r="I224" s="214"/>
      <c r="J224" s="41"/>
      <c r="K224" s="41"/>
      <c r="L224" s="45"/>
      <c r="M224" s="215"/>
      <c r="N224" s="216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159</v>
      </c>
      <c r="AU224" s="18" t="s">
        <v>86</v>
      </c>
    </row>
    <row r="225" s="13" customFormat="1">
      <c r="A225" s="13"/>
      <c r="B225" s="217"/>
      <c r="C225" s="218"/>
      <c r="D225" s="219" t="s">
        <v>161</v>
      </c>
      <c r="E225" s="220" t="s">
        <v>19</v>
      </c>
      <c r="F225" s="221" t="s">
        <v>162</v>
      </c>
      <c r="G225" s="218"/>
      <c r="H225" s="220" t="s">
        <v>19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7" t="s">
        <v>161</v>
      </c>
      <c r="AU225" s="227" t="s">
        <v>86</v>
      </c>
      <c r="AV225" s="13" t="s">
        <v>80</v>
      </c>
      <c r="AW225" s="13" t="s">
        <v>34</v>
      </c>
      <c r="AX225" s="13" t="s">
        <v>75</v>
      </c>
      <c r="AY225" s="227" t="s">
        <v>151</v>
      </c>
    </row>
    <row r="226" s="13" customFormat="1">
      <c r="A226" s="13"/>
      <c r="B226" s="217"/>
      <c r="C226" s="218"/>
      <c r="D226" s="219" t="s">
        <v>161</v>
      </c>
      <c r="E226" s="220" t="s">
        <v>19</v>
      </c>
      <c r="F226" s="221" t="s">
        <v>221</v>
      </c>
      <c r="G226" s="218"/>
      <c r="H226" s="220" t="s">
        <v>19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7" t="s">
        <v>161</v>
      </c>
      <c r="AU226" s="227" t="s">
        <v>86</v>
      </c>
      <c r="AV226" s="13" t="s">
        <v>80</v>
      </c>
      <c r="AW226" s="13" t="s">
        <v>34</v>
      </c>
      <c r="AX226" s="13" t="s">
        <v>75</v>
      </c>
      <c r="AY226" s="227" t="s">
        <v>151</v>
      </c>
    </row>
    <row r="227" s="14" customFormat="1">
      <c r="A227" s="14"/>
      <c r="B227" s="228"/>
      <c r="C227" s="229"/>
      <c r="D227" s="219" t="s">
        <v>161</v>
      </c>
      <c r="E227" s="230" t="s">
        <v>19</v>
      </c>
      <c r="F227" s="231" t="s">
        <v>285</v>
      </c>
      <c r="G227" s="229"/>
      <c r="H227" s="232">
        <v>135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8" t="s">
        <v>161</v>
      </c>
      <c r="AU227" s="238" t="s">
        <v>86</v>
      </c>
      <c r="AV227" s="14" t="s">
        <v>86</v>
      </c>
      <c r="AW227" s="14" t="s">
        <v>34</v>
      </c>
      <c r="AX227" s="14" t="s">
        <v>75</v>
      </c>
      <c r="AY227" s="238" t="s">
        <v>151</v>
      </c>
    </row>
    <row r="228" s="15" customFormat="1">
      <c r="A228" s="15"/>
      <c r="B228" s="239"/>
      <c r="C228" s="240"/>
      <c r="D228" s="219" t="s">
        <v>161</v>
      </c>
      <c r="E228" s="241" t="s">
        <v>19</v>
      </c>
      <c r="F228" s="242" t="s">
        <v>165</v>
      </c>
      <c r="G228" s="240"/>
      <c r="H228" s="243">
        <v>135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49" t="s">
        <v>161</v>
      </c>
      <c r="AU228" s="249" t="s">
        <v>86</v>
      </c>
      <c r="AV228" s="15" t="s">
        <v>157</v>
      </c>
      <c r="AW228" s="15" t="s">
        <v>34</v>
      </c>
      <c r="AX228" s="15" t="s">
        <v>80</v>
      </c>
      <c r="AY228" s="249" t="s">
        <v>151</v>
      </c>
    </row>
    <row r="229" s="2" customFormat="1" ht="37.8" customHeight="1">
      <c r="A229" s="39"/>
      <c r="B229" s="40"/>
      <c r="C229" s="199" t="s">
        <v>7</v>
      </c>
      <c r="D229" s="199" t="s">
        <v>153</v>
      </c>
      <c r="E229" s="200" t="s">
        <v>291</v>
      </c>
      <c r="F229" s="201" t="s">
        <v>292</v>
      </c>
      <c r="G229" s="202" t="s">
        <v>84</v>
      </c>
      <c r="H229" s="203">
        <v>135</v>
      </c>
      <c r="I229" s="204"/>
      <c r="J229" s="205">
        <f>ROUND(I229*H229,2)</f>
        <v>0</v>
      </c>
      <c r="K229" s="201" t="s">
        <v>156</v>
      </c>
      <c r="L229" s="45"/>
      <c r="M229" s="206" t="s">
        <v>19</v>
      </c>
      <c r="N229" s="207" t="s">
        <v>46</v>
      </c>
      <c r="O229" s="85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0" t="s">
        <v>157</v>
      </c>
      <c r="AT229" s="210" t="s">
        <v>153</v>
      </c>
      <c r="AU229" s="210" t="s">
        <v>86</v>
      </c>
      <c r="AY229" s="18" t="s">
        <v>151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8" t="s">
        <v>80</v>
      </c>
      <c r="BK229" s="211">
        <f>ROUND(I229*H229,2)</f>
        <v>0</v>
      </c>
      <c r="BL229" s="18" t="s">
        <v>157</v>
      </c>
      <c r="BM229" s="210" t="s">
        <v>293</v>
      </c>
    </row>
    <row r="230" s="2" customFormat="1">
      <c r="A230" s="39"/>
      <c r="B230" s="40"/>
      <c r="C230" s="41"/>
      <c r="D230" s="212" t="s">
        <v>159</v>
      </c>
      <c r="E230" s="41"/>
      <c r="F230" s="213" t="s">
        <v>294</v>
      </c>
      <c r="G230" s="41"/>
      <c r="H230" s="41"/>
      <c r="I230" s="214"/>
      <c r="J230" s="41"/>
      <c r="K230" s="41"/>
      <c r="L230" s="45"/>
      <c r="M230" s="215"/>
      <c r="N230" s="216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159</v>
      </c>
      <c r="AU230" s="18" t="s">
        <v>86</v>
      </c>
    </row>
    <row r="231" s="13" customFormat="1">
      <c r="A231" s="13"/>
      <c r="B231" s="217"/>
      <c r="C231" s="218"/>
      <c r="D231" s="219" t="s">
        <v>161</v>
      </c>
      <c r="E231" s="220" t="s">
        <v>19</v>
      </c>
      <c r="F231" s="221" t="s">
        <v>162</v>
      </c>
      <c r="G231" s="218"/>
      <c r="H231" s="220" t="s">
        <v>19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7" t="s">
        <v>161</v>
      </c>
      <c r="AU231" s="227" t="s">
        <v>86</v>
      </c>
      <c r="AV231" s="13" t="s">
        <v>80</v>
      </c>
      <c r="AW231" s="13" t="s">
        <v>34</v>
      </c>
      <c r="AX231" s="13" t="s">
        <v>75</v>
      </c>
      <c r="AY231" s="227" t="s">
        <v>151</v>
      </c>
    </row>
    <row r="232" s="13" customFormat="1">
      <c r="A232" s="13"/>
      <c r="B232" s="217"/>
      <c r="C232" s="218"/>
      <c r="D232" s="219" t="s">
        <v>161</v>
      </c>
      <c r="E232" s="220" t="s">
        <v>19</v>
      </c>
      <c r="F232" s="221" t="s">
        <v>221</v>
      </c>
      <c r="G232" s="218"/>
      <c r="H232" s="220" t="s">
        <v>19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7" t="s">
        <v>161</v>
      </c>
      <c r="AU232" s="227" t="s">
        <v>86</v>
      </c>
      <c r="AV232" s="13" t="s">
        <v>80</v>
      </c>
      <c r="AW232" s="13" t="s">
        <v>34</v>
      </c>
      <c r="AX232" s="13" t="s">
        <v>75</v>
      </c>
      <c r="AY232" s="227" t="s">
        <v>151</v>
      </c>
    </row>
    <row r="233" s="14" customFormat="1">
      <c r="A233" s="14"/>
      <c r="B233" s="228"/>
      <c r="C233" s="229"/>
      <c r="D233" s="219" t="s">
        <v>161</v>
      </c>
      <c r="E233" s="230" t="s">
        <v>19</v>
      </c>
      <c r="F233" s="231" t="s">
        <v>285</v>
      </c>
      <c r="G233" s="229"/>
      <c r="H233" s="232">
        <v>135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8" t="s">
        <v>161</v>
      </c>
      <c r="AU233" s="238" t="s">
        <v>86</v>
      </c>
      <c r="AV233" s="14" t="s">
        <v>86</v>
      </c>
      <c r="AW233" s="14" t="s">
        <v>34</v>
      </c>
      <c r="AX233" s="14" t="s">
        <v>75</v>
      </c>
      <c r="AY233" s="238" t="s">
        <v>151</v>
      </c>
    </row>
    <row r="234" s="15" customFormat="1">
      <c r="A234" s="15"/>
      <c r="B234" s="239"/>
      <c r="C234" s="240"/>
      <c r="D234" s="219" t="s">
        <v>161</v>
      </c>
      <c r="E234" s="241" t="s">
        <v>19</v>
      </c>
      <c r="F234" s="242" t="s">
        <v>165</v>
      </c>
      <c r="G234" s="240"/>
      <c r="H234" s="243">
        <v>135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49" t="s">
        <v>161</v>
      </c>
      <c r="AU234" s="249" t="s">
        <v>86</v>
      </c>
      <c r="AV234" s="15" t="s">
        <v>157</v>
      </c>
      <c r="AW234" s="15" t="s">
        <v>34</v>
      </c>
      <c r="AX234" s="15" t="s">
        <v>80</v>
      </c>
      <c r="AY234" s="249" t="s">
        <v>151</v>
      </c>
    </row>
    <row r="235" s="2" customFormat="1" ht="16.5" customHeight="1">
      <c r="A235" s="39"/>
      <c r="B235" s="40"/>
      <c r="C235" s="250" t="s">
        <v>295</v>
      </c>
      <c r="D235" s="250" t="s">
        <v>296</v>
      </c>
      <c r="E235" s="251" t="s">
        <v>297</v>
      </c>
      <c r="F235" s="252" t="s">
        <v>298</v>
      </c>
      <c r="G235" s="253" t="s">
        <v>299</v>
      </c>
      <c r="H235" s="254">
        <v>5.4000000000000004</v>
      </c>
      <c r="I235" s="255"/>
      <c r="J235" s="256">
        <f>ROUND(I235*H235,2)</f>
        <v>0</v>
      </c>
      <c r="K235" s="252" t="s">
        <v>156</v>
      </c>
      <c r="L235" s="257"/>
      <c r="M235" s="258" t="s">
        <v>19</v>
      </c>
      <c r="N235" s="259" t="s">
        <v>46</v>
      </c>
      <c r="O235" s="85"/>
      <c r="P235" s="208">
        <f>O235*H235</f>
        <v>0</v>
      </c>
      <c r="Q235" s="208">
        <v>0.001</v>
      </c>
      <c r="R235" s="208">
        <f>Q235*H235</f>
        <v>0.0054000000000000003</v>
      </c>
      <c r="S235" s="208">
        <v>0</v>
      </c>
      <c r="T235" s="20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0" t="s">
        <v>202</v>
      </c>
      <c r="AT235" s="210" t="s">
        <v>296</v>
      </c>
      <c r="AU235" s="210" t="s">
        <v>86</v>
      </c>
      <c r="AY235" s="18" t="s">
        <v>151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8" t="s">
        <v>80</v>
      </c>
      <c r="BK235" s="211">
        <f>ROUND(I235*H235,2)</f>
        <v>0</v>
      </c>
      <c r="BL235" s="18" t="s">
        <v>157</v>
      </c>
      <c r="BM235" s="210" t="s">
        <v>300</v>
      </c>
    </row>
    <row r="236" s="13" customFormat="1">
      <c r="A236" s="13"/>
      <c r="B236" s="217"/>
      <c r="C236" s="218"/>
      <c r="D236" s="219" t="s">
        <v>161</v>
      </c>
      <c r="E236" s="220" t="s">
        <v>19</v>
      </c>
      <c r="F236" s="221" t="s">
        <v>221</v>
      </c>
      <c r="G236" s="218"/>
      <c r="H236" s="220" t="s">
        <v>19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7" t="s">
        <v>161</v>
      </c>
      <c r="AU236" s="227" t="s">
        <v>86</v>
      </c>
      <c r="AV236" s="13" t="s">
        <v>80</v>
      </c>
      <c r="AW236" s="13" t="s">
        <v>34</v>
      </c>
      <c r="AX236" s="13" t="s">
        <v>75</v>
      </c>
      <c r="AY236" s="227" t="s">
        <v>151</v>
      </c>
    </row>
    <row r="237" s="14" customFormat="1">
      <c r="A237" s="14"/>
      <c r="B237" s="228"/>
      <c r="C237" s="229"/>
      <c r="D237" s="219" t="s">
        <v>161</v>
      </c>
      <c r="E237" s="230" t="s">
        <v>19</v>
      </c>
      <c r="F237" s="231" t="s">
        <v>285</v>
      </c>
      <c r="G237" s="229"/>
      <c r="H237" s="232">
        <v>135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8" t="s">
        <v>161</v>
      </c>
      <c r="AU237" s="238" t="s">
        <v>86</v>
      </c>
      <c r="AV237" s="14" t="s">
        <v>86</v>
      </c>
      <c r="AW237" s="14" t="s">
        <v>34</v>
      </c>
      <c r="AX237" s="14" t="s">
        <v>75</v>
      </c>
      <c r="AY237" s="238" t="s">
        <v>151</v>
      </c>
    </row>
    <row r="238" s="15" customFormat="1">
      <c r="A238" s="15"/>
      <c r="B238" s="239"/>
      <c r="C238" s="240"/>
      <c r="D238" s="219" t="s">
        <v>161</v>
      </c>
      <c r="E238" s="241" t="s">
        <v>19</v>
      </c>
      <c r="F238" s="242" t="s">
        <v>165</v>
      </c>
      <c r="G238" s="240"/>
      <c r="H238" s="243">
        <v>135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49" t="s">
        <v>161</v>
      </c>
      <c r="AU238" s="249" t="s">
        <v>86</v>
      </c>
      <c r="AV238" s="15" t="s">
        <v>157</v>
      </c>
      <c r="AW238" s="15" t="s">
        <v>34</v>
      </c>
      <c r="AX238" s="15" t="s">
        <v>80</v>
      </c>
      <c r="AY238" s="249" t="s">
        <v>151</v>
      </c>
    </row>
    <row r="239" s="14" customFormat="1">
      <c r="A239" s="14"/>
      <c r="B239" s="228"/>
      <c r="C239" s="229"/>
      <c r="D239" s="219" t="s">
        <v>161</v>
      </c>
      <c r="E239" s="229"/>
      <c r="F239" s="231" t="s">
        <v>301</v>
      </c>
      <c r="G239" s="229"/>
      <c r="H239" s="232">
        <v>5.4000000000000004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8" t="s">
        <v>161</v>
      </c>
      <c r="AU239" s="238" t="s">
        <v>86</v>
      </c>
      <c r="AV239" s="14" t="s">
        <v>86</v>
      </c>
      <c r="AW239" s="14" t="s">
        <v>4</v>
      </c>
      <c r="AX239" s="14" t="s">
        <v>80</v>
      </c>
      <c r="AY239" s="238" t="s">
        <v>151</v>
      </c>
    </row>
    <row r="240" s="2" customFormat="1" ht="33" customHeight="1">
      <c r="A240" s="39"/>
      <c r="B240" s="40"/>
      <c r="C240" s="199" t="s">
        <v>302</v>
      </c>
      <c r="D240" s="199" t="s">
        <v>153</v>
      </c>
      <c r="E240" s="200" t="s">
        <v>303</v>
      </c>
      <c r="F240" s="201" t="s">
        <v>304</v>
      </c>
      <c r="G240" s="202" t="s">
        <v>84</v>
      </c>
      <c r="H240" s="203">
        <v>202.09999999999999</v>
      </c>
      <c r="I240" s="204"/>
      <c r="J240" s="205">
        <f>ROUND(I240*H240,2)</f>
        <v>0</v>
      </c>
      <c r="K240" s="201" t="s">
        <v>156</v>
      </c>
      <c r="L240" s="45"/>
      <c r="M240" s="206" t="s">
        <v>19</v>
      </c>
      <c r="N240" s="207" t="s">
        <v>46</v>
      </c>
      <c r="O240" s="85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0" t="s">
        <v>157</v>
      </c>
      <c r="AT240" s="210" t="s">
        <v>153</v>
      </c>
      <c r="AU240" s="210" t="s">
        <v>86</v>
      </c>
      <c r="AY240" s="18" t="s">
        <v>151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8" t="s">
        <v>80</v>
      </c>
      <c r="BK240" s="211">
        <f>ROUND(I240*H240,2)</f>
        <v>0</v>
      </c>
      <c r="BL240" s="18" t="s">
        <v>157</v>
      </c>
      <c r="BM240" s="210" t="s">
        <v>305</v>
      </c>
    </row>
    <row r="241" s="2" customFormat="1">
      <c r="A241" s="39"/>
      <c r="B241" s="40"/>
      <c r="C241" s="41"/>
      <c r="D241" s="212" t="s">
        <v>159</v>
      </c>
      <c r="E241" s="41"/>
      <c r="F241" s="213" t="s">
        <v>306</v>
      </c>
      <c r="G241" s="41"/>
      <c r="H241" s="41"/>
      <c r="I241" s="214"/>
      <c r="J241" s="41"/>
      <c r="K241" s="41"/>
      <c r="L241" s="45"/>
      <c r="M241" s="215"/>
      <c r="N241" s="216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159</v>
      </c>
      <c r="AU241" s="18" t="s">
        <v>86</v>
      </c>
    </row>
    <row r="242" s="14" customFormat="1">
      <c r="A242" s="14"/>
      <c r="B242" s="228"/>
      <c r="C242" s="229"/>
      <c r="D242" s="219" t="s">
        <v>161</v>
      </c>
      <c r="E242" s="230" t="s">
        <v>19</v>
      </c>
      <c r="F242" s="231" t="s">
        <v>94</v>
      </c>
      <c r="G242" s="229"/>
      <c r="H242" s="232">
        <v>93.299999999999997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8" t="s">
        <v>161</v>
      </c>
      <c r="AU242" s="238" t="s">
        <v>86</v>
      </c>
      <c r="AV242" s="14" t="s">
        <v>86</v>
      </c>
      <c r="AW242" s="14" t="s">
        <v>34</v>
      </c>
      <c r="AX242" s="14" t="s">
        <v>75</v>
      </c>
      <c r="AY242" s="238" t="s">
        <v>151</v>
      </c>
    </row>
    <row r="243" s="14" customFormat="1">
      <c r="A243" s="14"/>
      <c r="B243" s="228"/>
      <c r="C243" s="229"/>
      <c r="D243" s="219" t="s">
        <v>161</v>
      </c>
      <c r="E243" s="230" t="s">
        <v>19</v>
      </c>
      <c r="F243" s="231" t="s">
        <v>99</v>
      </c>
      <c r="G243" s="229"/>
      <c r="H243" s="232">
        <v>18.800000000000001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38" t="s">
        <v>161</v>
      </c>
      <c r="AU243" s="238" t="s">
        <v>86</v>
      </c>
      <c r="AV243" s="14" t="s">
        <v>86</v>
      </c>
      <c r="AW243" s="14" t="s">
        <v>34</v>
      </c>
      <c r="AX243" s="14" t="s">
        <v>75</v>
      </c>
      <c r="AY243" s="238" t="s">
        <v>151</v>
      </c>
    </row>
    <row r="244" s="14" customFormat="1">
      <c r="A244" s="14"/>
      <c r="B244" s="228"/>
      <c r="C244" s="229"/>
      <c r="D244" s="219" t="s">
        <v>161</v>
      </c>
      <c r="E244" s="230" t="s">
        <v>19</v>
      </c>
      <c r="F244" s="231" t="s">
        <v>92</v>
      </c>
      <c r="G244" s="229"/>
      <c r="H244" s="232">
        <v>32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38" t="s">
        <v>161</v>
      </c>
      <c r="AU244" s="238" t="s">
        <v>86</v>
      </c>
      <c r="AV244" s="14" t="s">
        <v>86</v>
      </c>
      <c r="AW244" s="14" t="s">
        <v>34</v>
      </c>
      <c r="AX244" s="14" t="s">
        <v>75</v>
      </c>
      <c r="AY244" s="238" t="s">
        <v>151</v>
      </c>
    </row>
    <row r="245" s="14" customFormat="1">
      <c r="A245" s="14"/>
      <c r="B245" s="228"/>
      <c r="C245" s="229"/>
      <c r="D245" s="219" t="s">
        <v>161</v>
      </c>
      <c r="E245" s="230" t="s">
        <v>19</v>
      </c>
      <c r="F245" s="231" t="s">
        <v>97</v>
      </c>
      <c r="G245" s="229"/>
      <c r="H245" s="232">
        <v>58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8" t="s">
        <v>161</v>
      </c>
      <c r="AU245" s="238" t="s">
        <v>86</v>
      </c>
      <c r="AV245" s="14" t="s">
        <v>86</v>
      </c>
      <c r="AW245" s="14" t="s">
        <v>34</v>
      </c>
      <c r="AX245" s="14" t="s">
        <v>75</v>
      </c>
      <c r="AY245" s="238" t="s">
        <v>151</v>
      </c>
    </row>
    <row r="246" s="15" customFormat="1">
      <c r="A246" s="15"/>
      <c r="B246" s="239"/>
      <c r="C246" s="240"/>
      <c r="D246" s="219" t="s">
        <v>161</v>
      </c>
      <c r="E246" s="241" t="s">
        <v>19</v>
      </c>
      <c r="F246" s="242" t="s">
        <v>165</v>
      </c>
      <c r="G246" s="240"/>
      <c r="H246" s="243">
        <v>202.09999999999999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49" t="s">
        <v>161</v>
      </c>
      <c r="AU246" s="249" t="s">
        <v>86</v>
      </c>
      <c r="AV246" s="15" t="s">
        <v>157</v>
      </c>
      <c r="AW246" s="15" t="s">
        <v>34</v>
      </c>
      <c r="AX246" s="15" t="s">
        <v>80</v>
      </c>
      <c r="AY246" s="249" t="s">
        <v>151</v>
      </c>
    </row>
    <row r="247" s="2" customFormat="1" ht="44.25" customHeight="1">
      <c r="A247" s="39"/>
      <c r="B247" s="40"/>
      <c r="C247" s="199" t="s">
        <v>307</v>
      </c>
      <c r="D247" s="199" t="s">
        <v>153</v>
      </c>
      <c r="E247" s="200" t="s">
        <v>308</v>
      </c>
      <c r="F247" s="201" t="s">
        <v>309</v>
      </c>
      <c r="G247" s="202" t="s">
        <v>168</v>
      </c>
      <c r="H247" s="203">
        <v>5</v>
      </c>
      <c r="I247" s="204"/>
      <c r="J247" s="205">
        <f>ROUND(I247*H247,2)</f>
        <v>0</v>
      </c>
      <c r="K247" s="201" t="s">
        <v>156</v>
      </c>
      <c r="L247" s="45"/>
      <c r="M247" s="206" t="s">
        <v>19</v>
      </c>
      <c r="N247" s="207" t="s">
        <v>46</v>
      </c>
      <c r="O247" s="85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0" t="s">
        <v>157</v>
      </c>
      <c r="AT247" s="210" t="s">
        <v>153</v>
      </c>
      <c r="AU247" s="210" t="s">
        <v>86</v>
      </c>
      <c r="AY247" s="18" t="s">
        <v>151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8" t="s">
        <v>80</v>
      </c>
      <c r="BK247" s="211">
        <f>ROUND(I247*H247,2)</f>
        <v>0</v>
      </c>
      <c r="BL247" s="18" t="s">
        <v>157</v>
      </c>
      <c r="BM247" s="210" t="s">
        <v>310</v>
      </c>
    </row>
    <row r="248" s="2" customFormat="1">
      <c r="A248" s="39"/>
      <c r="B248" s="40"/>
      <c r="C248" s="41"/>
      <c r="D248" s="212" t="s">
        <v>159</v>
      </c>
      <c r="E248" s="41"/>
      <c r="F248" s="213" t="s">
        <v>311</v>
      </c>
      <c r="G248" s="41"/>
      <c r="H248" s="41"/>
      <c r="I248" s="214"/>
      <c r="J248" s="41"/>
      <c r="K248" s="41"/>
      <c r="L248" s="45"/>
      <c r="M248" s="215"/>
      <c r="N248" s="216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159</v>
      </c>
      <c r="AU248" s="18" t="s">
        <v>86</v>
      </c>
    </row>
    <row r="249" s="2" customFormat="1" ht="44.25" customHeight="1">
      <c r="A249" s="39"/>
      <c r="B249" s="40"/>
      <c r="C249" s="199" t="s">
        <v>312</v>
      </c>
      <c r="D249" s="199" t="s">
        <v>153</v>
      </c>
      <c r="E249" s="200" t="s">
        <v>313</v>
      </c>
      <c r="F249" s="201" t="s">
        <v>314</v>
      </c>
      <c r="G249" s="202" t="s">
        <v>168</v>
      </c>
      <c r="H249" s="203">
        <v>1</v>
      </c>
      <c r="I249" s="204"/>
      <c r="J249" s="205">
        <f>ROUND(I249*H249,2)</f>
        <v>0</v>
      </c>
      <c r="K249" s="201" t="s">
        <v>156</v>
      </c>
      <c r="L249" s="45"/>
      <c r="M249" s="206" t="s">
        <v>19</v>
      </c>
      <c r="N249" s="207" t="s">
        <v>46</v>
      </c>
      <c r="O249" s="85"/>
      <c r="P249" s="208">
        <f>O249*H249</f>
        <v>0</v>
      </c>
      <c r="Q249" s="208">
        <v>0</v>
      </c>
      <c r="R249" s="208">
        <f>Q249*H249</f>
        <v>0</v>
      </c>
      <c r="S249" s="208">
        <v>0</v>
      </c>
      <c r="T249" s="20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0" t="s">
        <v>157</v>
      </c>
      <c r="AT249" s="210" t="s">
        <v>153</v>
      </c>
      <c r="AU249" s="210" t="s">
        <v>86</v>
      </c>
      <c r="AY249" s="18" t="s">
        <v>151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8" t="s">
        <v>80</v>
      </c>
      <c r="BK249" s="211">
        <f>ROUND(I249*H249,2)</f>
        <v>0</v>
      </c>
      <c r="BL249" s="18" t="s">
        <v>157</v>
      </c>
      <c r="BM249" s="210" t="s">
        <v>315</v>
      </c>
    </row>
    <row r="250" s="2" customFormat="1">
      <c r="A250" s="39"/>
      <c r="B250" s="40"/>
      <c r="C250" s="41"/>
      <c r="D250" s="212" t="s">
        <v>159</v>
      </c>
      <c r="E250" s="41"/>
      <c r="F250" s="213" t="s">
        <v>316</v>
      </c>
      <c r="G250" s="41"/>
      <c r="H250" s="41"/>
      <c r="I250" s="214"/>
      <c r="J250" s="41"/>
      <c r="K250" s="41"/>
      <c r="L250" s="45"/>
      <c r="M250" s="215"/>
      <c r="N250" s="216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159</v>
      </c>
      <c r="AU250" s="18" t="s">
        <v>86</v>
      </c>
    </row>
    <row r="251" s="2" customFormat="1" ht="16.5" customHeight="1">
      <c r="A251" s="39"/>
      <c r="B251" s="40"/>
      <c r="C251" s="250" t="s">
        <v>317</v>
      </c>
      <c r="D251" s="250" t="s">
        <v>296</v>
      </c>
      <c r="E251" s="251" t="s">
        <v>318</v>
      </c>
      <c r="F251" s="252" t="s">
        <v>319</v>
      </c>
      <c r="G251" s="253" t="s">
        <v>89</v>
      </c>
      <c r="H251" s="254">
        <v>2</v>
      </c>
      <c r="I251" s="255"/>
      <c r="J251" s="256">
        <f>ROUND(I251*H251,2)</f>
        <v>0</v>
      </c>
      <c r="K251" s="252" t="s">
        <v>156</v>
      </c>
      <c r="L251" s="257"/>
      <c r="M251" s="258" t="s">
        <v>19</v>
      </c>
      <c r="N251" s="259" t="s">
        <v>46</v>
      </c>
      <c r="O251" s="85"/>
      <c r="P251" s="208">
        <f>O251*H251</f>
        <v>0</v>
      </c>
      <c r="Q251" s="208">
        <v>0.22</v>
      </c>
      <c r="R251" s="208">
        <f>Q251*H251</f>
        <v>0.44</v>
      </c>
      <c r="S251" s="208">
        <v>0</v>
      </c>
      <c r="T251" s="20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0" t="s">
        <v>202</v>
      </c>
      <c r="AT251" s="210" t="s">
        <v>296</v>
      </c>
      <c r="AU251" s="210" t="s">
        <v>86</v>
      </c>
      <c r="AY251" s="18" t="s">
        <v>151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8" t="s">
        <v>80</v>
      </c>
      <c r="BK251" s="211">
        <f>ROUND(I251*H251,2)</f>
        <v>0</v>
      </c>
      <c r="BL251" s="18" t="s">
        <v>157</v>
      </c>
      <c r="BM251" s="210" t="s">
        <v>320</v>
      </c>
    </row>
    <row r="252" s="14" customFormat="1">
      <c r="A252" s="14"/>
      <c r="B252" s="228"/>
      <c r="C252" s="229"/>
      <c r="D252" s="219" t="s">
        <v>161</v>
      </c>
      <c r="E252" s="229"/>
      <c r="F252" s="231" t="s">
        <v>321</v>
      </c>
      <c r="G252" s="229"/>
      <c r="H252" s="232">
        <v>2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8" t="s">
        <v>161</v>
      </c>
      <c r="AU252" s="238" t="s">
        <v>86</v>
      </c>
      <c r="AV252" s="14" t="s">
        <v>86</v>
      </c>
      <c r="AW252" s="14" t="s">
        <v>4</v>
      </c>
      <c r="AX252" s="14" t="s">
        <v>80</v>
      </c>
      <c r="AY252" s="238" t="s">
        <v>151</v>
      </c>
    </row>
    <row r="253" s="2" customFormat="1" ht="37.8" customHeight="1">
      <c r="A253" s="39"/>
      <c r="B253" s="40"/>
      <c r="C253" s="199" t="s">
        <v>322</v>
      </c>
      <c r="D253" s="199" t="s">
        <v>153</v>
      </c>
      <c r="E253" s="200" t="s">
        <v>323</v>
      </c>
      <c r="F253" s="201" t="s">
        <v>324</v>
      </c>
      <c r="G253" s="202" t="s">
        <v>168</v>
      </c>
      <c r="H253" s="203">
        <v>1</v>
      </c>
      <c r="I253" s="204"/>
      <c r="J253" s="205">
        <f>ROUND(I253*H253,2)</f>
        <v>0</v>
      </c>
      <c r="K253" s="201" t="s">
        <v>156</v>
      </c>
      <c r="L253" s="45"/>
      <c r="M253" s="206" t="s">
        <v>19</v>
      </c>
      <c r="N253" s="207" t="s">
        <v>46</v>
      </c>
      <c r="O253" s="85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0" t="s">
        <v>157</v>
      </c>
      <c r="AT253" s="210" t="s">
        <v>153</v>
      </c>
      <c r="AU253" s="210" t="s">
        <v>86</v>
      </c>
      <c r="AY253" s="18" t="s">
        <v>151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8" t="s">
        <v>80</v>
      </c>
      <c r="BK253" s="211">
        <f>ROUND(I253*H253,2)</f>
        <v>0</v>
      </c>
      <c r="BL253" s="18" t="s">
        <v>157</v>
      </c>
      <c r="BM253" s="210" t="s">
        <v>325</v>
      </c>
    </row>
    <row r="254" s="2" customFormat="1">
      <c r="A254" s="39"/>
      <c r="B254" s="40"/>
      <c r="C254" s="41"/>
      <c r="D254" s="212" t="s">
        <v>159</v>
      </c>
      <c r="E254" s="41"/>
      <c r="F254" s="213" t="s">
        <v>326</v>
      </c>
      <c r="G254" s="41"/>
      <c r="H254" s="41"/>
      <c r="I254" s="214"/>
      <c r="J254" s="41"/>
      <c r="K254" s="41"/>
      <c r="L254" s="45"/>
      <c r="M254" s="215"/>
      <c r="N254" s="216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159</v>
      </c>
      <c r="AU254" s="18" t="s">
        <v>86</v>
      </c>
    </row>
    <row r="255" s="13" customFormat="1">
      <c r="A255" s="13"/>
      <c r="B255" s="217"/>
      <c r="C255" s="218"/>
      <c r="D255" s="219" t="s">
        <v>161</v>
      </c>
      <c r="E255" s="220" t="s">
        <v>19</v>
      </c>
      <c r="F255" s="221" t="s">
        <v>162</v>
      </c>
      <c r="G255" s="218"/>
      <c r="H255" s="220" t="s">
        <v>19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7" t="s">
        <v>161</v>
      </c>
      <c r="AU255" s="227" t="s">
        <v>86</v>
      </c>
      <c r="AV255" s="13" t="s">
        <v>80</v>
      </c>
      <c r="AW255" s="13" t="s">
        <v>34</v>
      </c>
      <c r="AX255" s="13" t="s">
        <v>75</v>
      </c>
      <c r="AY255" s="227" t="s">
        <v>151</v>
      </c>
    </row>
    <row r="256" s="13" customFormat="1">
      <c r="A256" s="13"/>
      <c r="B256" s="217"/>
      <c r="C256" s="218"/>
      <c r="D256" s="219" t="s">
        <v>161</v>
      </c>
      <c r="E256" s="220" t="s">
        <v>19</v>
      </c>
      <c r="F256" s="221" t="s">
        <v>221</v>
      </c>
      <c r="G256" s="218"/>
      <c r="H256" s="220" t="s">
        <v>19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7" t="s">
        <v>161</v>
      </c>
      <c r="AU256" s="227" t="s">
        <v>86</v>
      </c>
      <c r="AV256" s="13" t="s">
        <v>80</v>
      </c>
      <c r="AW256" s="13" t="s">
        <v>34</v>
      </c>
      <c r="AX256" s="13" t="s">
        <v>75</v>
      </c>
      <c r="AY256" s="227" t="s">
        <v>151</v>
      </c>
    </row>
    <row r="257" s="14" customFormat="1">
      <c r="A257" s="14"/>
      <c r="B257" s="228"/>
      <c r="C257" s="229"/>
      <c r="D257" s="219" t="s">
        <v>161</v>
      </c>
      <c r="E257" s="230" t="s">
        <v>19</v>
      </c>
      <c r="F257" s="231" t="s">
        <v>327</v>
      </c>
      <c r="G257" s="229"/>
      <c r="H257" s="232">
        <v>1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38" t="s">
        <v>161</v>
      </c>
      <c r="AU257" s="238" t="s">
        <v>86</v>
      </c>
      <c r="AV257" s="14" t="s">
        <v>86</v>
      </c>
      <c r="AW257" s="14" t="s">
        <v>34</v>
      </c>
      <c r="AX257" s="14" t="s">
        <v>75</v>
      </c>
      <c r="AY257" s="238" t="s">
        <v>151</v>
      </c>
    </row>
    <row r="258" s="15" customFormat="1">
      <c r="A258" s="15"/>
      <c r="B258" s="239"/>
      <c r="C258" s="240"/>
      <c r="D258" s="219" t="s">
        <v>161</v>
      </c>
      <c r="E258" s="241" t="s">
        <v>19</v>
      </c>
      <c r="F258" s="242" t="s">
        <v>165</v>
      </c>
      <c r="G258" s="240"/>
      <c r="H258" s="243">
        <v>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49" t="s">
        <v>161</v>
      </c>
      <c r="AU258" s="249" t="s">
        <v>86</v>
      </c>
      <c r="AV258" s="15" t="s">
        <v>157</v>
      </c>
      <c r="AW258" s="15" t="s">
        <v>34</v>
      </c>
      <c r="AX258" s="15" t="s">
        <v>80</v>
      </c>
      <c r="AY258" s="249" t="s">
        <v>151</v>
      </c>
    </row>
    <row r="259" s="2" customFormat="1" ht="16.5" customHeight="1">
      <c r="A259" s="39"/>
      <c r="B259" s="40"/>
      <c r="C259" s="250" t="s">
        <v>328</v>
      </c>
      <c r="D259" s="250" t="s">
        <v>296</v>
      </c>
      <c r="E259" s="251" t="s">
        <v>329</v>
      </c>
      <c r="F259" s="252" t="s">
        <v>330</v>
      </c>
      <c r="G259" s="253" t="s">
        <v>168</v>
      </c>
      <c r="H259" s="254">
        <v>1</v>
      </c>
      <c r="I259" s="255"/>
      <c r="J259" s="256">
        <f>ROUND(I259*H259,2)</f>
        <v>0</v>
      </c>
      <c r="K259" s="252" t="s">
        <v>19</v>
      </c>
      <c r="L259" s="257"/>
      <c r="M259" s="258" t="s">
        <v>19</v>
      </c>
      <c r="N259" s="259" t="s">
        <v>46</v>
      </c>
      <c r="O259" s="85"/>
      <c r="P259" s="208">
        <f>O259*H259</f>
        <v>0</v>
      </c>
      <c r="Q259" s="208">
        <v>0.0023</v>
      </c>
      <c r="R259" s="208">
        <f>Q259*H259</f>
        <v>0.0023</v>
      </c>
      <c r="S259" s="208">
        <v>0</v>
      </c>
      <c r="T259" s="20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0" t="s">
        <v>202</v>
      </c>
      <c r="AT259" s="210" t="s">
        <v>296</v>
      </c>
      <c r="AU259" s="210" t="s">
        <v>86</v>
      </c>
      <c r="AY259" s="18" t="s">
        <v>151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8" t="s">
        <v>80</v>
      </c>
      <c r="BK259" s="211">
        <f>ROUND(I259*H259,2)</f>
        <v>0</v>
      </c>
      <c r="BL259" s="18" t="s">
        <v>157</v>
      </c>
      <c r="BM259" s="210" t="s">
        <v>331</v>
      </c>
    </row>
    <row r="260" s="13" customFormat="1">
      <c r="A260" s="13"/>
      <c r="B260" s="217"/>
      <c r="C260" s="218"/>
      <c r="D260" s="219" t="s">
        <v>161</v>
      </c>
      <c r="E260" s="220" t="s">
        <v>19</v>
      </c>
      <c r="F260" s="221" t="s">
        <v>221</v>
      </c>
      <c r="G260" s="218"/>
      <c r="H260" s="220" t="s">
        <v>19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7" t="s">
        <v>161</v>
      </c>
      <c r="AU260" s="227" t="s">
        <v>86</v>
      </c>
      <c r="AV260" s="13" t="s">
        <v>80</v>
      </c>
      <c r="AW260" s="13" t="s">
        <v>34</v>
      </c>
      <c r="AX260" s="13" t="s">
        <v>75</v>
      </c>
      <c r="AY260" s="227" t="s">
        <v>151</v>
      </c>
    </row>
    <row r="261" s="14" customFormat="1">
      <c r="A261" s="14"/>
      <c r="B261" s="228"/>
      <c r="C261" s="229"/>
      <c r="D261" s="219" t="s">
        <v>161</v>
      </c>
      <c r="E261" s="230" t="s">
        <v>19</v>
      </c>
      <c r="F261" s="231" t="s">
        <v>327</v>
      </c>
      <c r="G261" s="229"/>
      <c r="H261" s="232">
        <v>1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38" t="s">
        <v>161</v>
      </c>
      <c r="AU261" s="238" t="s">
        <v>86</v>
      </c>
      <c r="AV261" s="14" t="s">
        <v>86</v>
      </c>
      <c r="AW261" s="14" t="s">
        <v>34</v>
      </c>
      <c r="AX261" s="14" t="s">
        <v>75</v>
      </c>
      <c r="AY261" s="238" t="s">
        <v>151</v>
      </c>
    </row>
    <row r="262" s="15" customFormat="1">
      <c r="A262" s="15"/>
      <c r="B262" s="239"/>
      <c r="C262" s="240"/>
      <c r="D262" s="219" t="s">
        <v>161</v>
      </c>
      <c r="E262" s="241" t="s">
        <v>19</v>
      </c>
      <c r="F262" s="242" t="s">
        <v>165</v>
      </c>
      <c r="G262" s="240"/>
      <c r="H262" s="243">
        <v>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49" t="s">
        <v>161</v>
      </c>
      <c r="AU262" s="249" t="s">
        <v>86</v>
      </c>
      <c r="AV262" s="15" t="s">
        <v>157</v>
      </c>
      <c r="AW262" s="15" t="s">
        <v>34</v>
      </c>
      <c r="AX262" s="15" t="s">
        <v>80</v>
      </c>
      <c r="AY262" s="249" t="s">
        <v>151</v>
      </c>
    </row>
    <row r="263" s="2" customFormat="1" ht="37.8" customHeight="1">
      <c r="A263" s="39"/>
      <c r="B263" s="40"/>
      <c r="C263" s="199" t="s">
        <v>332</v>
      </c>
      <c r="D263" s="199" t="s">
        <v>153</v>
      </c>
      <c r="E263" s="200" t="s">
        <v>333</v>
      </c>
      <c r="F263" s="201" t="s">
        <v>334</v>
      </c>
      <c r="G263" s="202" t="s">
        <v>168</v>
      </c>
      <c r="H263" s="203">
        <v>6</v>
      </c>
      <c r="I263" s="204"/>
      <c r="J263" s="205">
        <f>ROUND(I263*H263,2)</f>
        <v>0</v>
      </c>
      <c r="K263" s="201" t="s">
        <v>156</v>
      </c>
      <c r="L263" s="45"/>
      <c r="M263" s="206" t="s">
        <v>19</v>
      </c>
      <c r="N263" s="207" t="s">
        <v>46</v>
      </c>
      <c r="O263" s="85"/>
      <c r="P263" s="208">
        <f>O263*H263</f>
        <v>0</v>
      </c>
      <c r="Q263" s="208">
        <v>0</v>
      </c>
      <c r="R263" s="208">
        <f>Q263*H263</f>
        <v>0</v>
      </c>
      <c r="S263" s="208">
        <v>0</v>
      </c>
      <c r="T263" s="20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0" t="s">
        <v>157</v>
      </c>
      <c r="AT263" s="210" t="s">
        <v>153</v>
      </c>
      <c r="AU263" s="210" t="s">
        <v>86</v>
      </c>
      <c r="AY263" s="18" t="s">
        <v>151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8" t="s">
        <v>80</v>
      </c>
      <c r="BK263" s="211">
        <f>ROUND(I263*H263,2)</f>
        <v>0</v>
      </c>
      <c r="BL263" s="18" t="s">
        <v>157</v>
      </c>
      <c r="BM263" s="210" t="s">
        <v>335</v>
      </c>
    </row>
    <row r="264" s="2" customFormat="1">
      <c r="A264" s="39"/>
      <c r="B264" s="40"/>
      <c r="C264" s="41"/>
      <c r="D264" s="212" t="s">
        <v>159</v>
      </c>
      <c r="E264" s="41"/>
      <c r="F264" s="213" t="s">
        <v>336</v>
      </c>
      <c r="G264" s="41"/>
      <c r="H264" s="41"/>
      <c r="I264" s="214"/>
      <c r="J264" s="41"/>
      <c r="K264" s="41"/>
      <c r="L264" s="45"/>
      <c r="M264" s="215"/>
      <c r="N264" s="216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159</v>
      </c>
      <c r="AU264" s="18" t="s">
        <v>86</v>
      </c>
    </row>
    <row r="265" s="13" customFormat="1">
      <c r="A265" s="13"/>
      <c r="B265" s="217"/>
      <c r="C265" s="218"/>
      <c r="D265" s="219" t="s">
        <v>161</v>
      </c>
      <c r="E265" s="220" t="s">
        <v>19</v>
      </c>
      <c r="F265" s="221" t="s">
        <v>162</v>
      </c>
      <c r="G265" s="218"/>
      <c r="H265" s="220" t="s">
        <v>19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7" t="s">
        <v>161</v>
      </c>
      <c r="AU265" s="227" t="s">
        <v>86</v>
      </c>
      <c r="AV265" s="13" t="s">
        <v>80</v>
      </c>
      <c r="AW265" s="13" t="s">
        <v>34</v>
      </c>
      <c r="AX265" s="13" t="s">
        <v>75</v>
      </c>
      <c r="AY265" s="227" t="s">
        <v>151</v>
      </c>
    </row>
    <row r="266" s="13" customFormat="1">
      <c r="A266" s="13"/>
      <c r="B266" s="217"/>
      <c r="C266" s="218"/>
      <c r="D266" s="219" t="s">
        <v>161</v>
      </c>
      <c r="E266" s="220" t="s">
        <v>19</v>
      </c>
      <c r="F266" s="221" t="s">
        <v>221</v>
      </c>
      <c r="G266" s="218"/>
      <c r="H266" s="220" t="s">
        <v>19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7" t="s">
        <v>161</v>
      </c>
      <c r="AU266" s="227" t="s">
        <v>86</v>
      </c>
      <c r="AV266" s="13" t="s">
        <v>80</v>
      </c>
      <c r="AW266" s="13" t="s">
        <v>34</v>
      </c>
      <c r="AX266" s="13" t="s">
        <v>75</v>
      </c>
      <c r="AY266" s="227" t="s">
        <v>151</v>
      </c>
    </row>
    <row r="267" s="14" customFormat="1">
      <c r="A267" s="14"/>
      <c r="B267" s="228"/>
      <c r="C267" s="229"/>
      <c r="D267" s="219" t="s">
        <v>161</v>
      </c>
      <c r="E267" s="230" t="s">
        <v>19</v>
      </c>
      <c r="F267" s="231" t="s">
        <v>337</v>
      </c>
      <c r="G267" s="229"/>
      <c r="H267" s="232">
        <v>6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38" t="s">
        <v>161</v>
      </c>
      <c r="AU267" s="238" t="s">
        <v>86</v>
      </c>
      <c r="AV267" s="14" t="s">
        <v>86</v>
      </c>
      <c r="AW267" s="14" t="s">
        <v>34</v>
      </c>
      <c r="AX267" s="14" t="s">
        <v>75</v>
      </c>
      <c r="AY267" s="238" t="s">
        <v>151</v>
      </c>
    </row>
    <row r="268" s="15" customFormat="1">
      <c r="A268" s="15"/>
      <c r="B268" s="239"/>
      <c r="C268" s="240"/>
      <c r="D268" s="219" t="s">
        <v>161</v>
      </c>
      <c r="E268" s="241" t="s">
        <v>19</v>
      </c>
      <c r="F268" s="242" t="s">
        <v>165</v>
      </c>
      <c r="G268" s="240"/>
      <c r="H268" s="243">
        <v>6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49" t="s">
        <v>161</v>
      </c>
      <c r="AU268" s="249" t="s">
        <v>86</v>
      </c>
      <c r="AV268" s="15" t="s">
        <v>157</v>
      </c>
      <c r="AW268" s="15" t="s">
        <v>34</v>
      </c>
      <c r="AX268" s="15" t="s">
        <v>80</v>
      </c>
      <c r="AY268" s="249" t="s">
        <v>151</v>
      </c>
    </row>
    <row r="269" s="2" customFormat="1" ht="16.5" customHeight="1">
      <c r="A269" s="39"/>
      <c r="B269" s="40"/>
      <c r="C269" s="250" t="s">
        <v>338</v>
      </c>
      <c r="D269" s="250" t="s">
        <v>296</v>
      </c>
      <c r="E269" s="251" t="s">
        <v>339</v>
      </c>
      <c r="F269" s="252" t="s">
        <v>340</v>
      </c>
      <c r="G269" s="253" t="s">
        <v>168</v>
      </c>
      <c r="H269" s="254">
        <v>6</v>
      </c>
      <c r="I269" s="255"/>
      <c r="J269" s="256">
        <f>ROUND(I269*H269,2)</f>
        <v>0</v>
      </c>
      <c r="K269" s="252" t="s">
        <v>19</v>
      </c>
      <c r="L269" s="257"/>
      <c r="M269" s="258" t="s">
        <v>19</v>
      </c>
      <c r="N269" s="259" t="s">
        <v>46</v>
      </c>
      <c r="O269" s="85"/>
      <c r="P269" s="208">
        <f>O269*H269</f>
        <v>0</v>
      </c>
      <c r="Q269" s="208">
        <v>0.0050000000000000001</v>
      </c>
      <c r="R269" s="208">
        <f>Q269*H269</f>
        <v>0.029999999999999999</v>
      </c>
      <c r="S269" s="208">
        <v>0</v>
      </c>
      <c r="T269" s="20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0" t="s">
        <v>202</v>
      </c>
      <c r="AT269" s="210" t="s">
        <v>296</v>
      </c>
      <c r="AU269" s="210" t="s">
        <v>86</v>
      </c>
      <c r="AY269" s="18" t="s">
        <v>151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8" t="s">
        <v>80</v>
      </c>
      <c r="BK269" s="211">
        <f>ROUND(I269*H269,2)</f>
        <v>0</v>
      </c>
      <c r="BL269" s="18" t="s">
        <v>157</v>
      </c>
      <c r="BM269" s="210" t="s">
        <v>341</v>
      </c>
    </row>
    <row r="270" s="13" customFormat="1">
      <c r="A270" s="13"/>
      <c r="B270" s="217"/>
      <c r="C270" s="218"/>
      <c r="D270" s="219" t="s">
        <v>161</v>
      </c>
      <c r="E270" s="220" t="s">
        <v>19</v>
      </c>
      <c r="F270" s="221" t="s">
        <v>221</v>
      </c>
      <c r="G270" s="218"/>
      <c r="H270" s="220" t="s">
        <v>19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27" t="s">
        <v>161</v>
      </c>
      <c r="AU270" s="227" t="s">
        <v>86</v>
      </c>
      <c r="AV270" s="13" t="s">
        <v>80</v>
      </c>
      <c r="AW270" s="13" t="s">
        <v>34</v>
      </c>
      <c r="AX270" s="13" t="s">
        <v>75</v>
      </c>
      <c r="AY270" s="227" t="s">
        <v>151</v>
      </c>
    </row>
    <row r="271" s="14" customFormat="1">
      <c r="A271" s="14"/>
      <c r="B271" s="228"/>
      <c r="C271" s="229"/>
      <c r="D271" s="219" t="s">
        <v>161</v>
      </c>
      <c r="E271" s="230" t="s">
        <v>19</v>
      </c>
      <c r="F271" s="231" t="s">
        <v>337</v>
      </c>
      <c r="G271" s="229"/>
      <c r="H271" s="232">
        <v>6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38" t="s">
        <v>161</v>
      </c>
      <c r="AU271" s="238" t="s">
        <v>86</v>
      </c>
      <c r="AV271" s="14" t="s">
        <v>86</v>
      </c>
      <c r="AW271" s="14" t="s">
        <v>34</v>
      </c>
      <c r="AX271" s="14" t="s">
        <v>75</v>
      </c>
      <c r="AY271" s="238" t="s">
        <v>151</v>
      </c>
    </row>
    <row r="272" s="15" customFormat="1">
      <c r="A272" s="15"/>
      <c r="B272" s="239"/>
      <c r="C272" s="240"/>
      <c r="D272" s="219" t="s">
        <v>161</v>
      </c>
      <c r="E272" s="241" t="s">
        <v>19</v>
      </c>
      <c r="F272" s="242" t="s">
        <v>165</v>
      </c>
      <c r="G272" s="240"/>
      <c r="H272" s="243">
        <v>6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49" t="s">
        <v>161</v>
      </c>
      <c r="AU272" s="249" t="s">
        <v>86</v>
      </c>
      <c r="AV272" s="15" t="s">
        <v>157</v>
      </c>
      <c r="AW272" s="15" t="s">
        <v>34</v>
      </c>
      <c r="AX272" s="15" t="s">
        <v>80</v>
      </c>
      <c r="AY272" s="249" t="s">
        <v>151</v>
      </c>
    </row>
    <row r="273" s="2" customFormat="1" ht="49.05" customHeight="1">
      <c r="A273" s="39"/>
      <c r="B273" s="40"/>
      <c r="C273" s="199" t="s">
        <v>342</v>
      </c>
      <c r="D273" s="199" t="s">
        <v>153</v>
      </c>
      <c r="E273" s="200" t="s">
        <v>343</v>
      </c>
      <c r="F273" s="201" t="s">
        <v>344</v>
      </c>
      <c r="G273" s="202" t="s">
        <v>168</v>
      </c>
      <c r="H273" s="203">
        <v>12</v>
      </c>
      <c r="I273" s="204"/>
      <c r="J273" s="205">
        <f>ROUND(I273*H273,2)</f>
        <v>0</v>
      </c>
      <c r="K273" s="201" t="s">
        <v>156</v>
      </c>
      <c r="L273" s="45"/>
      <c r="M273" s="206" t="s">
        <v>19</v>
      </c>
      <c r="N273" s="207" t="s">
        <v>46</v>
      </c>
      <c r="O273" s="85"/>
      <c r="P273" s="208">
        <f>O273*H273</f>
        <v>0</v>
      </c>
      <c r="Q273" s="208">
        <v>0.00044000000000000002</v>
      </c>
      <c r="R273" s="208">
        <f>Q273*H273</f>
        <v>0.00528</v>
      </c>
      <c r="S273" s="208">
        <v>0</v>
      </c>
      <c r="T273" s="20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0" t="s">
        <v>157</v>
      </c>
      <c r="AT273" s="210" t="s">
        <v>153</v>
      </c>
      <c r="AU273" s="210" t="s">
        <v>86</v>
      </c>
      <c r="AY273" s="18" t="s">
        <v>151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8" t="s">
        <v>80</v>
      </c>
      <c r="BK273" s="211">
        <f>ROUND(I273*H273,2)</f>
        <v>0</v>
      </c>
      <c r="BL273" s="18" t="s">
        <v>157</v>
      </c>
      <c r="BM273" s="210" t="s">
        <v>345</v>
      </c>
    </row>
    <row r="274" s="2" customFormat="1">
      <c r="A274" s="39"/>
      <c r="B274" s="40"/>
      <c r="C274" s="41"/>
      <c r="D274" s="212" t="s">
        <v>159</v>
      </c>
      <c r="E274" s="41"/>
      <c r="F274" s="213" t="s">
        <v>346</v>
      </c>
      <c r="G274" s="41"/>
      <c r="H274" s="41"/>
      <c r="I274" s="214"/>
      <c r="J274" s="41"/>
      <c r="K274" s="41"/>
      <c r="L274" s="45"/>
      <c r="M274" s="215"/>
      <c r="N274" s="216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159</v>
      </c>
      <c r="AU274" s="18" t="s">
        <v>86</v>
      </c>
    </row>
    <row r="275" s="13" customFormat="1">
      <c r="A275" s="13"/>
      <c r="B275" s="217"/>
      <c r="C275" s="218"/>
      <c r="D275" s="219" t="s">
        <v>161</v>
      </c>
      <c r="E275" s="220" t="s">
        <v>19</v>
      </c>
      <c r="F275" s="221" t="s">
        <v>162</v>
      </c>
      <c r="G275" s="218"/>
      <c r="H275" s="220" t="s">
        <v>19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7" t="s">
        <v>161</v>
      </c>
      <c r="AU275" s="227" t="s">
        <v>86</v>
      </c>
      <c r="AV275" s="13" t="s">
        <v>80</v>
      </c>
      <c r="AW275" s="13" t="s">
        <v>34</v>
      </c>
      <c r="AX275" s="13" t="s">
        <v>75</v>
      </c>
      <c r="AY275" s="227" t="s">
        <v>151</v>
      </c>
    </row>
    <row r="276" s="13" customFormat="1">
      <c r="A276" s="13"/>
      <c r="B276" s="217"/>
      <c r="C276" s="218"/>
      <c r="D276" s="219" t="s">
        <v>161</v>
      </c>
      <c r="E276" s="220" t="s">
        <v>19</v>
      </c>
      <c r="F276" s="221" t="s">
        <v>221</v>
      </c>
      <c r="G276" s="218"/>
      <c r="H276" s="220" t="s">
        <v>19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7" t="s">
        <v>161</v>
      </c>
      <c r="AU276" s="227" t="s">
        <v>86</v>
      </c>
      <c r="AV276" s="13" t="s">
        <v>80</v>
      </c>
      <c r="AW276" s="13" t="s">
        <v>34</v>
      </c>
      <c r="AX276" s="13" t="s">
        <v>75</v>
      </c>
      <c r="AY276" s="227" t="s">
        <v>151</v>
      </c>
    </row>
    <row r="277" s="14" customFormat="1">
      <c r="A277" s="14"/>
      <c r="B277" s="228"/>
      <c r="C277" s="229"/>
      <c r="D277" s="219" t="s">
        <v>161</v>
      </c>
      <c r="E277" s="230" t="s">
        <v>19</v>
      </c>
      <c r="F277" s="231" t="s">
        <v>347</v>
      </c>
      <c r="G277" s="229"/>
      <c r="H277" s="232">
        <v>12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38" t="s">
        <v>161</v>
      </c>
      <c r="AU277" s="238" t="s">
        <v>86</v>
      </c>
      <c r="AV277" s="14" t="s">
        <v>86</v>
      </c>
      <c r="AW277" s="14" t="s">
        <v>34</v>
      </c>
      <c r="AX277" s="14" t="s">
        <v>75</v>
      </c>
      <c r="AY277" s="238" t="s">
        <v>151</v>
      </c>
    </row>
    <row r="278" s="15" customFormat="1">
      <c r="A278" s="15"/>
      <c r="B278" s="239"/>
      <c r="C278" s="240"/>
      <c r="D278" s="219" t="s">
        <v>161</v>
      </c>
      <c r="E278" s="241" t="s">
        <v>19</v>
      </c>
      <c r="F278" s="242" t="s">
        <v>165</v>
      </c>
      <c r="G278" s="240"/>
      <c r="H278" s="243">
        <v>12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49" t="s">
        <v>161</v>
      </c>
      <c r="AU278" s="249" t="s">
        <v>86</v>
      </c>
      <c r="AV278" s="15" t="s">
        <v>157</v>
      </c>
      <c r="AW278" s="15" t="s">
        <v>34</v>
      </c>
      <c r="AX278" s="15" t="s">
        <v>80</v>
      </c>
      <c r="AY278" s="249" t="s">
        <v>151</v>
      </c>
    </row>
    <row r="279" s="2" customFormat="1" ht="16.5" customHeight="1">
      <c r="A279" s="39"/>
      <c r="B279" s="40"/>
      <c r="C279" s="250" t="s">
        <v>93</v>
      </c>
      <c r="D279" s="250" t="s">
        <v>296</v>
      </c>
      <c r="E279" s="251" t="s">
        <v>348</v>
      </c>
      <c r="F279" s="252" t="s">
        <v>349</v>
      </c>
      <c r="G279" s="253" t="s">
        <v>168</v>
      </c>
      <c r="H279" s="254">
        <v>12</v>
      </c>
      <c r="I279" s="255"/>
      <c r="J279" s="256">
        <f>ROUND(I279*H279,2)</f>
        <v>0</v>
      </c>
      <c r="K279" s="252" t="s">
        <v>19</v>
      </c>
      <c r="L279" s="257"/>
      <c r="M279" s="258" t="s">
        <v>19</v>
      </c>
      <c r="N279" s="259" t="s">
        <v>46</v>
      </c>
      <c r="O279" s="85"/>
      <c r="P279" s="208">
        <f>O279*H279</f>
        <v>0</v>
      </c>
      <c r="Q279" s="208">
        <v>0.014999999999999999</v>
      </c>
      <c r="R279" s="208">
        <f>Q279*H279</f>
        <v>0.17999999999999999</v>
      </c>
      <c r="S279" s="208">
        <v>0</v>
      </c>
      <c r="T279" s="20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0" t="s">
        <v>202</v>
      </c>
      <c r="AT279" s="210" t="s">
        <v>296</v>
      </c>
      <c r="AU279" s="210" t="s">
        <v>86</v>
      </c>
      <c r="AY279" s="18" t="s">
        <v>151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8" t="s">
        <v>80</v>
      </c>
      <c r="BK279" s="211">
        <f>ROUND(I279*H279,2)</f>
        <v>0</v>
      </c>
      <c r="BL279" s="18" t="s">
        <v>157</v>
      </c>
      <c r="BM279" s="210" t="s">
        <v>350</v>
      </c>
    </row>
    <row r="280" s="13" customFormat="1">
      <c r="A280" s="13"/>
      <c r="B280" s="217"/>
      <c r="C280" s="218"/>
      <c r="D280" s="219" t="s">
        <v>161</v>
      </c>
      <c r="E280" s="220" t="s">
        <v>19</v>
      </c>
      <c r="F280" s="221" t="s">
        <v>221</v>
      </c>
      <c r="G280" s="218"/>
      <c r="H280" s="220" t="s">
        <v>19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7" t="s">
        <v>161</v>
      </c>
      <c r="AU280" s="227" t="s">
        <v>86</v>
      </c>
      <c r="AV280" s="13" t="s">
        <v>80</v>
      </c>
      <c r="AW280" s="13" t="s">
        <v>34</v>
      </c>
      <c r="AX280" s="13" t="s">
        <v>75</v>
      </c>
      <c r="AY280" s="227" t="s">
        <v>151</v>
      </c>
    </row>
    <row r="281" s="14" customFormat="1">
      <c r="A281" s="14"/>
      <c r="B281" s="228"/>
      <c r="C281" s="229"/>
      <c r="D281" s="219" t="s">
        <v>161</v>
      </c>
      <c r="E281" s="230" t="s">
        <v>19</v>
      </c>
      <c r="F281" s="231" t="s">
        <v>347</v>
      </c>
      <c r="G281" s="229"/>
      <c r="H281" s="232">
        <v>12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38" t="s">
        <v>161</v>
      </c>
      <c r="AU281" s="238" t="s">
        <v>86</v>
      </c>
      <c r="AV281" s="14" t="s">
        <v>86</v>
      </c>
      <c r="AW281" s="14" t="s">
        <v>34</v>
      </c>
      <c r="AX281" s="14" t="s">
        <v>75</v>
      </c>
      <c r="AY281" s="238" t="s">
        <v>151</v>
      </c>
    </row>
    <row r="282" s="15" customFormat="1">
      <c r="A282" s="15"/>
      <c r="B282" s="239"/>
      <c r="C282" s="240"/>
      <c r="D282" s="219" t="s">
        <v>161</v>
      </c>
      <c r="E282" s="241" t="s">
        <v>19</v>
      </c>
      <c r="F282" s="242" t="s">
        <v>165</v>
      </c>
      <c r="G282" s="240"/>
      <c r="H282" s="243">
        <v>12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49" t="s">
        <v>161</v>
      </c>
      <c r="AU282" s="249" t="s">
        <v>86</v>
      </c>
      <c r="AV282" s="15" t="s">
        <v>157</v>
      </c>
      <c r="AW282" s="15" t="s">
        <v>34</v>
      </c>
      <c r="AX282" s="15" t="s">
        <v>80</v>
      </c>
      <c r="AY282" s="249" t="s">
        <v>151</v>
      </c>
    </row>
    <row r="283" s="2" customFormat="1" ht="21.75" customHeight="1">
      <c r="A283" s="39"/>
      <c r="B283" s="40"/>
      <c r="C283" s="199" t="s">
        <v>351</v>
      </c>
      <c r="D283" s="199" t="s">
        <v>153</v>
      </c>
      <c r="E283" s="200" t="s">
        <v>352</v>
      </c>
      <c r="F283" s="201" t="s">
        <v>353</v>
      </c>
      <c r="G283" s="202" t="s">
        <v>168</v>
      </c>
      <c r="H283" s="203">
        <v>1</v>
      </c>
      <c r="I283" s="204"/>
      <c r="J283" s="205">
        <f>ROUND(I283*H283,2)</f>
        <v>0</v>
      </c>
      <c r="K283" s="201" t="s">
        <v>156</v>
      </c>
      <c r="L283" s="45"/>
      <c r="M283" s="206" t="s">
        <v>19</v>
      </c>
      <c r="N283" s="207" t="s">
        <v>46</v>
      </c>
      <c r="O283" s="85"/>
      <c r="P283" s="208">
        <f>O283*H283</f>
        <v>0</v>
      </c>
      <c r="Q283" s="208">
        <v>6.0000000000000002E-05</v>
      </c>
      <c r="R283" s="208">
        <f>Q283*H283</f>
        <v>6.0000000000000002E-05</v>
      </c>
      <c r="S283" s="208">
        <v>0</v>
      </c>
      <c r="T283" s="20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0" t="s">
        <v>157</v>
      </c>
      <c r="AT283" s="210" t="s">
        <v>153</v>
      </c>
      <c r="AU283" s="210" t="s">
        <v>86</v>
      </c>
      <c r="AY283" s="18" t="s">
        <v>151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8" t="s">
        <v>80</v>
      </c>
      <c r="BK283" s="211">
        <f>ROUND(I283*H283,2)</f>
        <v>0</v>
      </c>
      <c r="BL283" s="18" t="s">
        <v>157</v>
      </c>
      <c r="BM283" s="210" t="s">
        <v>354</v>
      </c>
    </row>
    <row r="284" s="2" customFormat="1">
      <c r="A284" s="39"/>
      <c r="B284" s="40"/>
      <c r="C284" s="41"/>
      <c r="D284" s="212" t="s">
        <v>159</v>
      </c>
      <c r="E284" s="41"/>
      <c r="F284" s="213" t="s">
        <v>355</v>
      </c>
      <c r="G284" s="41"/>
      <c r="H284" s="41"/>
      <c r="I284" s="214"/>
      <c r="J284" s="41"/>
      <c r="K284" s="41"/>
      <c r="L284" s="45"/>
      <c r="M284" s="215"/>
      <c r="N284" s="216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159</v>
      </c>
      <c r="AU284" s="18" t="s">
        <v>86</v>
      </c>
    </row>
    <row r="285" s="13" customFormat="1">
      <c r="A285" s="13"/>
      <c r="B285" s="217"/>
      <c r="C285" s="218"/>
      <c r="D285" s="219" t="s">
        <v>161</v>
      </c>
      <c r="E285" s="220" t="s">
        <v>19</v>
      </c>
      <c r="F285" s="221" t="s">
        <v>162</v>
      </c>
      <c r="G285" s="218"/>
      <c r="H285" s="220" t="s">
        <v>19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7" t="s">
        <v>161</v>
      </c>
      <c r="AU285" s="227" t="s">
        <v>86</v>
      </c>
      <c r="AV285" s="13" t="s">
        <v>80</v>
      </c>
      <c r="AW285" s="13" t="s">
        <v>34</v>
      </c>
      <c r="AX285" s="13" t="s">
        <v>75</v>
      </c>
      <c r="AY285" s="227" t="s">
        <v>151</v>
      </c>
    </row>
    <row r="286" s="13" customFormat="1">
      <c r="A286" s="13"/>
      <c r="B286" s="217"/>
      <c r="C286" s="218"/>
      <c r="D286" s="219" t="s">
        <v>161</v>
      </c>
      <c r="E286" s="220" t="s">
        <v>19</v>
      </c>
      <c r="F286" s="221" t="s">
        <v>221</v>
      </c>
      <c r="G286" s="218"/>
      <c r="H286" s="220" t="s">
        <v>19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7" t="s">
        <v>161</v>
      </c>
      <c r="AU286" s="227" t="s">
        <v>86</v>
      </c>
      <c r="AV286" s="13" t="s">
        <v>80</v>
      </c>
      <c r="AW286" s="13" t="s">
        <v>34</v>
      </c>
      <c r="AX286" s="13" t="s">
        <v>75</v>
      </c>
      <c r="AY286" s="227" t="s">
        <v>151</v>
      </c>
    </row>
    <row r="287" s="14" customFormat="1">
      <c r="A287" s="14"/>
      <c r="B287" s="228"/>
      <c r="C287" s="229"/>
      <c r="D287" s="219" t="s">
        <v>161</v>
      </c>
      <c r="E287" s="230" t="s">
        <v>19</v>
      </c>
      <c r="F287" s="231" t="s">
        <v>327</v>
      </c>
      <c r="G287" s="229"/>
      <c r="H287" s="232">
        <v>1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38" t="s">
        <v>161</v>
      </c>
      <c r="AU287" s="238" t="s">
        <v>86</v>
      </c>
      <c r="AV287" s="14" t="s">
        <v>86</v>
      </c>
      <c r="AW287" s="14" t="s">
        <v>34</v>
      </c>
      <c r="AX287" s="14" t="s">
        <v>75</v>
      </c>
      <c r="AY287" s="238" t="s">
        <v>151</v>
      </c>
    </row>
    <row r="288" s="15" customFormat="1">
      <c r="A288" s="15"/>
      <c r="B288" s="239"/>
      <c r="C288" s="240"/>
      <c r="D288" s="219" t="s">
        <v>161</v>
      </c>
      <c r="E288" s="241" t="s">
        <v>19</v>
      </c>
      <c r="F288" s="242" t="s">
        <v>165</v>
      </c>
      <c r="G288" s="240"/>
      <c r="H288" s="243">
        <v>1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49" t="s">
        <v>161</v>
      </c>
      <c r="AU288" s="249" t="s">
        <v>86</v>
      </c>
      <c r="AV288" s="15" t="s">
        <v>157</v>
      </c>
      <c r="AW288" s="15" t="s">
        <v>34</v>
      </c>
      <c r="AX288" s="15" t="s">
        <v>80</v>
      </c>
      <c r="AY288" s="249" t="s">
        <v>151</v>
      </c>
    </row>
    <row r="289" s="2" customFormat="1" ht="21.75" customHeight="1">
      <c r="A289" s="39"/>
      <c r="B289" s="40"/>
      <c r="C289" s="250" t="s">
        <v>356</v>
      </c>
      <c r="D289" s="250" t="s">
        <v>296</v>
      </c>
      <c r="E289" s="251" t="s">
        <v>357</v>
      </c>
      <c r="F289" s="252" t="s">
        <v>358</v>
      </c>
      <c r="G289" s="253" t="s">
        <v>168</v>
      </c>
      <c r="H289" s="254">
        <v>3</v>
      </c>
      <c r="I289" s="255"/>
      <c r="J289" s="256">
        <f>ROUND(I289*H289,2)</f>
        <v>0</v>
      </c>
      <c r="K289" s="252" t="s">
        <v>156</v>
      </c>
      <c r="L289" s="257"/>
      <c r="M289" s="258" t="s">
        <v>19</v>
      </c>
      <c r="N289" s="259" t="s">
        <v>46</v>
      </c>
      <c r="O289" s="85"/>
      <c r="P289" s="208">
        <f>O289*H289</f>
        <v>0</v>
      </c>
      <c r="Q289" s="208">
        <v>0.0058999999999999999</v>
      </c>
      <c r="R289" s="208">
        <f>Q289*H289</f>
        <v>0.0177</v>
      </c>
      <c r="S289" s="208">
        <v>0</v>
      </c>
      <c r="T289" s="20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0" t="s">
        <v>202</v>
      </c>
      <c r="AT289" s="210" t="s">
        <v>296</v>
      </c>
      <c r="AU289" s="210" t="s">
        <v>86</v>
      </c>
      <c r="AY289" s="18" t="s">
        <v>151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8" t="s">
        <v>80</v>
      </c>
      <c r="BK289" s="211">
        <f>ROUND(I289*H289,2)</f>
        <v>0</v>
      </c>
      <c r="BL289" s="18" t="s">
        <v>157</v>
      </c>
      <c r="BM289" s="210" t="s">
        <v>359</v>
      </c>
    </row>
    <row r="290" s="14" customFormat="1">
      <c r="A290" s="14"/>
      <c r="B290" s="228"/>
      <c r="C290" s="229"/>
      <c r="D290" s="219" t="s">
        <v>161</v>
      </c>
      <c r="E290" s="229"/>
      <c r="F290" s="231" t="s">
        <v>360</v>
      </c>
      <c r="G290" s="229"/>
      <c r="H290" s="232">
        <v>3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38" t="s">
        <v>161</v>
      </c>
      <c r="AU290" s="238" t="s">
        <v>86</v>
      </c>
      <c r="AV290" s="14" t="s">
        <v>86</v>
      </c>
      <c r="AW290" s="14" t="s">
        <v>4</v>
      </c>
      <c r="AX290" s="14" t="s">
        <v>80</v>
      </c>
      <c r="AY290" s="238" t="s">
        <v>151</v>
      </c>
    </row>
    <row r="291" s="2" customFormat="1" ht="33" customHeight="1">
      <c r="A291" s="39"/>
      <c r="B291" s="40"/>
      <c r="C291" s="199" t="s">
        <v>361</v>
      </c>
      <c r="D291" s="199" t="s">
        <v>153</v>
      </c>
      <c r="E291" s="200" t="s">
        <v>362</v>
      </c>
      <c r="F291" s="201" t="s">
        <v>363</v>
      </c>
      <c r="G291" s="202" t="s">
        <v>84</v>
      </c>
      <c r="H291" s="203">
        <v>2</v>
      </c>
      <c r="I291" s="204"/>
      <c r="J291" s="205">
        <f>ROUND(I291*H291,2)</f>
        <v>0</v>
      </c>
      <c r="K291" s="201" t="s">
        <v>156</v>
      </c>
      <c r="L291" s="45"/>
      <c r="M291" s="206" t="s">
        <v>19</v>
      </c>
      <c r="N291" s="207" t="s">
        <v>46</v>
      </c>
      <c r="O291" s="85"/>
      <c r="P291" s="208">
        <f>O291*H291</f>
        <v>0</v>
      </c>
      <c r="Q291" s="208">
        <v>3.0000000000000001E-05</v>
      </c>
      <c r="R291" s="208">
        <f>Q291*H291</f>
        <v>6.0000000000000002E-05</v>
      </c>
      <c r="S291" s="208">
        <v>0</v>
      </c>
      <c r="T291" s="20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0" t="s">
        <v>157</v>
      </c>
      <c r="AT291" s="210" t="s">
        <v>153</v>
      </c>
      <c r="AU291" s="210" t="s">
        <v>86</v>
      </c>
      <c r="AY291" s="18" t="s">
        <v>151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8" t="s">
        <v>80</v>
      </c>
      <c r="BK291" s="211">
        <f>ROUND(I291*H291,2)</f>
        <v>0</v>
      </c>
      <c r="BL291" s="18" t="s">
        <v>157</v>
      </c>
      <c r="BM291" s="210" t="s">
        <v>364</v>
      </c>
    </row>
    <row r="292" s="2" customFormat="1">
      <c r="A292" s="39"/>
      <c r="B292" s="40"/>
      <c r="C292" s="41"/>
      <c r="D292" s="212" t="s">
        <v>159</v>
      </c>
      <c r="E292" s="41"/>
      <c r="F292" s="213" t="s">
        <v>365</v>
      </c>
      <c r="G292" s="41"/>
      <c r="H292" s="41"/>
      <c r="I292" s="214"/>
      <c r="J292" s="41"/>
      <c r="K292" s="41"/>
      <c r="L292" s="45"/>
      <c r="M292" s="215"/>
      <c r="N292" s="216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159</v>
      </c>
      <c r="AU292" s="18" t="s">
        <v>86</v>
      </c>
    </row>
    <row r="293" s="2" customFormat="1" ht="16.5" customHeight="1">
      <c r="A293" s="39"/>
      <c r="B293" s="40"/>
      <c r="C293" s="250" t="s">
        <v>366</v>
      </c>
      <c r="D293" s="250" t="s">
        <v>296</v>
      </c>
      <c r="E293" s="251" t="s">
        <v>367</v>
      </c>
      <c r="F293" s="252" t="s">
        <v>368</v>
      </c>
      <c r="G293" s="253" t="s">
        <v>84</v>
      </c>
      <c r="H293" s="254">
        <v>2.2000000000000002</v>
      </c>
      <c r="I293" s="255"/>
      <c r="J293" s="256">
        <f>ROUND(I293*H293,2)</f>
        <v>0</v>
      </c>
      <c r="K293" s="252" t="s">
        <v>156</v>
      </c>
      <c r="L293" s="257"/>
      <c r="M293" s="258" t="s">
        <v>19</v>
      </c>
      <c r="N293" s="259" t="s">
        <v>46</v>
      </c>
      <c r="O293" s="85"/>
      <c r="P293" s="208">
        <f>O293*H293</f>
        <v>0</v>
      </c>
      <c r="Q293" s="208">
        <v>0.00050000000000000001</v>
      </c>
      <c r="R293" s="208">
        <f>Q293*H293</f>
        <v>0.0011000000000000001</v>
      </c>
      <c r="S293" s="208">
        <v>0</v>
      </c>
      <c r="T293" s="20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0" t="s">
        <v>202</v>
      </c>
      <c r="AT293" s="210" t="s">
        <v>296</v>
      </c>
      <c r="AU293" s="210" t="s">
        <v>86</v>
      </c>
      <c r="AY293" s="18" t="s">
        <v>151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8" t="s">
        <v>80</v>
      </c>
      <c r="BK293" s="211">
        <f>ROUND(I293*H293,2)</f>
        <v>0</v>
      </c>
      <c r="BL293" s="18" t="s">
        <v>157</v>
      </c>
      <c r="BM293" s="210" t="s">
        <v>369</v>
      </c>
    </row>
    <row r="294" s="14" customFormat="1">
      <c r="A294" s="14"/>
      <c r="B294" s="228"/>
      <c r="C294" s="229"/>
      <c r="D294" s="219" t="s">
        <v>161</v>
      </c>
      <c r="E294" s="229"/>
      <c r="F294" s="231" t="s">
        <v>370</v>
      </c>
      <c r="G294" s="229"/>
      <c r="H294" s="232">
        <v>2.2000000000000002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8" t="s">
        <v>161</v>
      </c>
      <c r="AU294" s="238" t="s">
        <v>86</v>
      </c>
      <c r="AV294" s="14" t="s">
        <v>86</v>
      </c>
      <c r="AW294" s="14" t="s">
        <v>4</v>
      </c>
      <c r="AX294" s="14" t="s">
        <v>80</v>
      </c>
      <c r="AY294" s="238" t="s">
        <v>151</v>
      </c>
    </row>
    <row r="295" s="2" customFormat="1" ht="24.15" customHeight="1">
      <c r="A295" s="39"/>
      <c r="B295" s="40"/>
      <c r="C295" s="199" t="s">
        <v>164</v>
      </c>
      <c r="D295" s="199" t="s">
        <v>153</v>
      </c>
      <c r="E295" s="200" t="s">
        <v>371</v>
      </c>
      <c r="F295" s="201" t="s">
        <v>372</v>
      </c>
      <c r="G295" s="202" t="s">
        <v>84</v>
      </c>
      <c r="H295" s="203">
        <v>135</v>
      </c>
      <c r="I295" s="204"/>
      <c r="J295" s="205">
        <f>ROUND(I295*H295,2)</f>
        <v>0</v>
      </c>
      <c r="K295" s="201" t="s">
        <v>156</v>
      </c>
      <c r="L295" s="45"/>
      <c r="M295" s="206" t="s">
        <v>19</v>
      </c>
      <c r="N295" s="207" t="s">
        <v>46</v>
      </c>
      <c r="O295" s="85"/>
      <c r="P295" s="208">
        <f>O295*H295</f>
        <v>0</v>
      </c>
      <c r="Q295" s="208">
        <v>0</v>
      </c>
      <c r="R295" s="208">
        <f>Q295*H295</f>
        <v>0</v>
      </c>
      <c r="S295" s="208">
        <v>0</v>
      </c>
      <c r="T295" s="20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0" t="s">
        <v>157</v>
      </c>
      <c r="AT295" s="210" t="s">
        <v>153</v>
      </c>
      <c r="AU295" s="210" t="s">
        <v>86</v>
      </c>
      <c r="AY295" s="18" t="s">
        <v>151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8" t="s">
        <v>80</v>
      </c>
      <c r="BK295" s="211">
        <f>ROUND(I295*H295,2)</f>
        <v>0</v>
      </c>
      <c r="BL295" s="18" t="s">
        <v>157</v>
      </c>
      <c r="BM295" s="210" t="s">
        <v>373</v>
      </c>
    </row>
    <row r="296" s="2" customFormat="1">
      <c r="A296" s="39"/>
      <c r="B296" s="40"/>
      <c r="C296" s="41"/>
      <c r="D296" s="212" t="s">
        <v>159</v>
      </c>
      <c r="E296" s="41"/>
      <c r="F296" s="213" t="s">
        <v>374</v>
      </c>
      <c r="G296" s="41"/>
      <c r="H296" s="41"/>
      <c r="I296" s="214"/>
      <c r="J296" s="41"/>
      <c r="K296" s="41"/>
      <c r="L296" s="45"/>
      <c r="M296" s="215"/>
      <c r="N296" s="216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159</v>
      </c>
      <c r="AU296" s="18" t="s">
        <v>86</v>
      </c>
    </row>
    <row r="297" s="13" customFormat="1">
      <c r="A297" s="13"/>
      <c r="B297" s="217"/>
      <c r="C297" s="218"/>
      <c r="D297" s="219" t="s">
        <v>161</v>
      </c>
      <c r="E297" s="220" t="s">
        <v>19</v>
      </c>
      <c r="F297" s="221" t="s">
        <v>162</v>
      </c>
      <c r="G297" s="218"/>
      <c r="H297" s="220" t="s">
        <v>19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7" t="s">
        <v>161</v>
      </c>
      <c r="AU297" s="227" t="s">
        <v>86</v>
      </c>
      <c r="AV297" s="13" t="s">
        <v>80</v>
      </c>
      <c r="AW297" s="13" t="s">
        <v>34</v>
      </c>
      <c r="AX297" s="13" t="s">
        <v>75</v>
      </c>
      <c r="AY297" s="227" t="s">
        <v>151</v>
      </c>
    </row>
    <row r="298" s="13" customFormat="1">
      <c r="A298" s="13"/>
      <c r="B298" s="217"/>
      <c r="C298" s="218"/>
      <c r="D298" s="219" t="s">
        <v>161</v>
      </c>
      <c r="E298" s="220" t="s">
        <v>19</v>
      </c>
      <c r="F298" s="221" t="s">
        <v>221</v>
      </c>
      <c r="G298" s="218"/>
      <c r="H298" s="220" t="s">
        <v>19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27" t="s">
        <v>161</v>
      </c>
      <c r="AU298" s="227" t="s">
        <v>86</v>
      </c>
      <c r="AV298" s="13" t="s">
        <v>80</v>
      </c>
      <c r="AW298" s="13" t="s">
        <v>34</v>
      </c>
      <c r="AX298" s="13" t="s">
        <v>75</v>
      </c>
      <c r="AY298" s="227" t="s">
        <v>151</v>
      </c>
    </row>
    <row r="299" s="14" customFormat="1">
      <c r="A299" s="14"/>
      <c r="B299" s="228"/>
      <c r="C299" s="229"/>
      <c r="D299" s="219" t="s">
        <v>161</v>
      </c>
      <c r="E299" s="230" t="s">
        <v>19</v>
      </c>
      <c r="F299" s="231" t="s">
        <v>285</v>
      </c>
      <c r="G299" s="229"/>
      <c r="H299" s="232">
        <v>135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38" t="s">
        <v>161</v>
      </c>
      <c r="AU299" s="238" t="s">
        <v>86</v>
      </c>
      <c r="AV299" s="14" t="s">
        <v>86</v>
      </c>
      <c r="AW299" s="14" t="s">
        <v>34</v>
      </c>
      <c r="AX299" s="14" t="s">
        <v>75</v>
      </c>
      <c r="AY299" s="238" t="s">
        <v>151</v>
      </c>
    </row>
    <row r="300" s="15" customFormat="1">
      <c r="A300" s="15"/>
      <c r="B300" s="239"/>
      <c r="C300" s="240"/>
      <c r="D300" s="219" t="s">
        <v>161</v>
      </c>
      <c r="E300" s="241" t="s">
        <v>19</v>
      </c>
      <c r="F300" s="242" t="s">
        <v>165</v>
      </c>
      <c r="G300" s="240"/>
      <c r="H300" s="243">
        <v>135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49" t="s">
        <v>161</v>
      </c>
      <c r="AU300" s="249" t="s">
        <v>86</v>
      </c>
      <c r="AV300" s="15" t="s">
        <v>157</v>
      </c>
      <c r="AW300" s="15" t="s">
        <v>34</v>
      </c>
      <c r="AX300" s="15" t="s">
        <v>80</v>
      </c>
      <c r="AY300" s="249" t="s">
        <v>151</v>
      </c>
    </row>
    <row r="301" s="12" customFormat="1" ht="22.8" customHeight="1">
      <c r="A301" s="12"/>
      <c r="B301" s="183"/>
      <c r="C301" s="184"/>
      <c r="D301" s="185" t="s">
        <v>74</v>
      </c>
      <c r="E301" s="197" t="s">
        <v>86</v>
      </c>
      <c r="F301" s="197" t="s">
        <v>375</v>
      </c>
      <c r="G301" s="184"/>
      <c r="H301" s="184"/>
      <c r="I301" s="187"/>
      <c r="J301" s="198">
        <f>BK301</f>
        <v>0</v>
      </c>
      <c r="K301" s="184"/>
      <c r="L301" s="189"/>
      <c r="M301" s="190"/>
      <c r="N301" s="191"/>
      <c r="O301" s="191"/>
      <c r="P301" s="192">
        <f>SUM(P302:P331)</f>
        <v>0</v>
      </c>
      <c r="Q301" s="191"/>
      <c r="R301" s="192">
        <f>SUM(R302:R331)</f>
        <v>10.289038879999998</v>
      </c>
      <c r="S301" s="191"/>
      <c r="T301" s="193">
        <f>SUM(T302:T331)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4" t="s">
        <v>80</v>
      </c>
      <c r="AT301" s="195" t="s">
        <v>74</v>
      </c>
      <c r="AU301" s="195" t="s">
        <v>80</v>
      </c>
      <c r="AY301" s="194" t="s">
        <v>151</v>
      </c>
      <c r="BK301" s="196">
        <f>SUM(BK302:BK331)</f>
        <v>0</v>
      </c>
    </row>
    <row r="302" s="2" customFormat="1" ht="37.8" customHeight="1">
      <c r="A302" s="39"/>
      <c r="B302" s="40"/>
      <c r="C302" s="199" t="s">
        <v>376</v>
      </c>
      <c r="D302" s="199" t="s">
        <v>153</v>
      </c>
      <c r="E302" s="200" t="s">
        <v>377</v>
      </c>
      <c r="F302" s="201" t="s">
        <v>378</v>
      </c>
      <c r="G302" s="202" t="s">
        <v>84</v>
      </c>
      <c r="H302" s="203">
        <v>8</v>
      </c>
      <c r="I302" s="204"/>
      <c r="J302" s="205">
        <f>ROUND(I302*H302,2)</f>
        <v>0</v>
      </c>
      <c r="K302" s="201" t="s">
        <v>156</v>
      </c>
      <c r="L302" s="45"/>
      <c r="M302" s="206" t="s">
        <v>19</v>
      </c>
      <c r="N302" s="207" t="s">
        <v>46</v>
      </c>
      <c r="O302" s="85"/>
      <c r="P302" s="208">
        <f>O302*H302</f>
        <v>0</v>
      </c>
      <c r="Q302" s="208">
        <v>0.00017000000000000001</v>
      </c>
      <c r="R302" s="208">
        <f>Q302*H302</f>
        <v>0.0013600000000000001</v>
      </c>
      <c r="S302" s="208">
        <v>0</v>
      </c>
      <c r="T302" s="20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0" t="s">
        <v>157</v>
      </c>
      <c r="AT302" s="210" t="s">
        <v>153</v>
      </c>
      <c r="AU302" s="210" t="s">
        <v>86</v>
      </c>
      <c r="AY302" s="18" t="s">
        <v>151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8" t="s">
        <v>80</v>
      </c>
      <c r="BK302" s="211">
        <f>ROUND(I302*H302,2)</f>
        <v>0</v>
      </c>
      <c r="BL302" s="18" t="s">
        <v>157</v>
      </c>
      <c r="BM302" s="210" t="s">
        <v>379</v>
      </c>
    </row>
    <row r="303" s="2" customFormat="1">
      <c r="A303" s="39"/>
      <c r="B303" s="40"/>
      <c r="C303" s="41"/>
      <c r="D303" s="212" t="s">
        <v>159</v>
      </c>
      <c r="E303" s="41"/>
      <c r="F303" s="213" t="s">
        <v>380</v>
      </c>
      <c r="G303" s="41"/>
      <c r="H303" s="41"/>
      <c r="I303" s="214"/>
      <c r="J303" s="41"/>
      <c r="K303" s="41"/>
      <c r="L303" s="45"/>
      <c r="M303" s="215"/>
      <c r="N303" s="216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159</v>
      </c>
      <c r="AU303" s="18" t="s">
        <v>86</v>
      </c>
    </row>
    <row r="304" s="2" customFormat="1" ht="24.15" customHeight="1">
      <c r="A304" s="39"/>
      <c r="B304" s="40"/>
      <c r="C304" s="250" t="s">
        <v>381</v>
      </c>
      <c r="D304" s="250" t="s">
        <v>296</v>
      </c>
      <c r="E304" s="251" t="s">
        <v>382</v>
      </c>
      <c r="F304" s="252" t="s">
        <v>383</v>
      </c>
      <c r="G304" s="253" t="s">
        <v>84</v>
      </c>
      <c r="H304" s="254">
        <v>9.4760000000000009</v>
      </c>
      <c r="I304" s="255"/>
      <c r="J304" s="256">
        <f>ROUND(I304*H304,2)</f>
        <v>0</v>
      </c>
      <c r="K304" s="252" t="s">
        <v>156</v>
      </c>
      <c r="L304" s="257"/>
      <c r="M304" s="258" t="s">
        <v>19</v>
      </c>
      <c r="N304" s="259" t="s">
        <v>46</v>
      </c>
      <c r="O304" s="85"/>
      <c r="P304" s="208">
        <f>O304*H304</f>
        <v>0</v>
      </c>
      <c r="Q304" s="208">
        <v>0.00029999999999999997</v>
      </c>
      <c r="R304" s="208">
        <f>Q304*H304</f>
        <v>0.0028427999999999999</v>
      </c>
      <c r="S304" s="208">
        <v>0</v>
      </c>
      <c r="T304" s="20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0" t="s">
        <v>202</v>
      </c>
      <c r="AT304" s="210" t="s">
        <v>296</v>
      </c>
      <c r="AU304" s="210" t="s">
        <v>86</v>
      </c>
      <c r="AY304" s="18" t="s">
        <v>151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8" t="s">
        <v>80</v>
      </c>
      <c r="BK304" s="211">
        <f>ROUND(I304*H304,2)</f>
        <v>0</v>
      </c>
      <c r="BL304" s="18" t="s">
        <v>157</v>
      </c>
      <c r="BM304" s="210" t="s">
        <v>384</v>
      </c>
    </row>
    <row r="305" s="14" customFormat="1">
      <c r="A305" s="14"/>
      <c r="B305" s="228"/>
      <c r="C305" s="229"/>
      <c r="D305" s="219" t="s">
        <v>161</v>
      </c>
      <c r="E305" s="229"/>
      <c r="F305" s="231" t="s">
        <v>385</v>
      </c>
      <c r="G305" s="229"/>
      <c r="H305" s="232">
        <v>9.4760000000000009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38" t="s">
        <v>161</v>
      </c>
      <c r="AU305" s="238" t="s">
        <v>86</v>
      </c>
      <c r="AV305" s="14" t="s">
        <v>86</v>
      </c>
      <c r="AW305" s="14" t="s">
        <v>4</v>
      </c>
      <c r="AX305" s="14" t="s">
        <v>80</v>
      </c>
      <c r="AY305" s="238" t="s">
        <v>151</v>
      </c>
    </row>
    <row r="306" s="2" customFormat="1" ht="62.7" customHeight="1">
      <c r="A306" s="39"/>
      <c r="B306" s="40"/>
      <c r="C306" s="199" t="s">
        <v>386</v>
      </c>
      <c r="D306" s="199" t="s">
        <v>153</v>
      </c>
      <c r="E306" s="200" t="s">
        <v>387</v>
      </c>
      <c r="F306" s="201" t="s">
        <v>388</v>
      </c>
      <c r="G306" s="202" t="s">
        <v>198</v>
      </c>
      <c r="H306" s="203">
        <v>4</v>
      </c>
      <c r="I306" s="204"/>
      <c r="J306" s="205">
        <f>ROUND(I306*H306,2)</f>
        <v>0</v>
      </c>
      <c r="K306" s="201" t="s">
        <v>156</v>
      </c>
      <c r="L306" s="45"/>
      <c r="M306" s="206" t="s">
        <v>19</v>
      </c>
      <c r="N306" s="207" t="s">
        <v>46</v>
      </c>
      <c r="O306" s="85"/>
      <c r="P306" s="208">
        <f>O306*H306</f>
        <v>0</v>
      </c>
      <c r="Q306" s="208">
        <v>0.2044</v>
      </c>
      <c r="R306" s="208">
        <f>Q306*H306</f>
        <v>0.81759999999999999</v>
      </c>
      <c r="S306" s="208">
        <v>0</v>
      </c>
      <c r="T306" s="20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0" t="s">
        <v>157</v>
      </c>
      <c r="AT306" s="210" t="s">
        <v>153</v>
      </c>
      <c r="AU306" s="210" t="s">
        <v>86</v>
      </c>
      <c r="AY306" s="18" t="s">
        <v>151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8" t="s">
        <v>80</v>
      </c>
      <c r="BK306" s="211">
        <f>ROUND(I306*H306,2)</f>
        <v>0</v>
      </c>
      <c r="BL306" s="18" t="s">
        <v>157</v>
      </c>
      <c r="BM306" s="210" t="s">
        <v>389</v>
      </c>
    </row>
    <row r="307" s="2" customFormat="1">
      <c r="A307" s="39"/>
      <c r="B307" s="40"/>
      <c r="C307" s="41"/>
      <c r="D307" s="212" t="s">
        <v>159</v>
      </c>
      <c r="E307" s="41"/>
      <c r="F307" s="213" t="s">
        <v>390</v>
      </c>
      <c r="G307" s="41"/>
      <c r="H307" s="41"/>
      <c r="I307" s="214"/>
      <c r="J307" s="41"/>
      <c r="K307" s="41"/>
      <c r="L307" s="45"/>
      <c r="M307" s="215"/>
      <c r="N307" s="216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159</v>
      </c>
      <c r="AU307" s="18" t="s">
        <v>86</v>
      </c>
    </row>
    <row r="308" s="2" customFormat="1" ht="24.15" customHeight="1">
      <c r="A308" s="39"/>
      <c r="B308" s="40"/>
      <c r="C308" s="199" t="s">
        <v>391</v>
      </c>
      <c r="D308" s="199" t="s">
        <v>153</v>
      </c>
      <c r="E308" s="200" t="s">
        <v>392</v>
      </c>
      <c r="F308" s="201" t="s">
        <v>393</v>
      </c>
      <c r="G308" s="202" t="s">
        <v>198</v>
      </c>
      <c r="H308" s="203">
        <v>1</v>
      </c>
      <c r="I308" s="204"/>
      <c r="J308" s="205">
        <f>ROUND(I308*H308,2)</f>
        <v>0</v>
      </c>
      <c r="K308" s="201" t="s">
        <v>156</v>
      </c>
      <c r="L308" s="45"/>
      <c r="M308" s="206" t="s">
        <v>19</v>
      </c>
      <c r="N308" s="207" t="s">
        <v>46</v>
      </c>
      <c r="O308" s="85"/>
      <c r="P308" s="208">
        <f>O308*H308</f>
        <v>0</v>
      </c>
      <c r="Q308" s="208">
        <v>0.00016000000000000001</v>
      </c>
      <c r="R308" s="208">
        <f>Q308*H308</f>
        <v>0.00016000000000000001</v>
      </c>
      <c r="S308" s="208">
        <v>0</v>
      </c>
      <c r="T308" s="20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0" t="s">
        <v>157</v>
      </c>
      <c r="AT308" s="210" t="s">
        <v>153</v>
      </c>
      <c r="AU308" s="210" t="s">
        <v>86</v>
      </c>
      <c r="AY308" s="18" t="s">
        <v>151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8" t="s">
        <v>80</v>
      </c>
      <c r="BK308" s="211">
        <f>ROUND(I308*H308,2)</f>
        <v>0</v>
      </c>
      <c r="BL308" s="18" t="s">
        <v>157</v>
      </c>
      <c r="BM308" s="210" t="s">
        <v>394</v>
      </c>
    </row>
    <row r="309" s="2" customFormat="1">
      <c r="A309" s="39"/>
      <c r="B309" s="40"/>
      <c r="C309" s="41"/>
      <c r="D309" s="212" t="s">
        <v>159</v>
      </c>
      <c r="E309" s="41"/>
      <c r="F309" s="213" t="s">
        <v>395</v>
      </c>
      <c r="G309" s="41"/>
      <c r="H309" s="41"/>
      <c r="I309" s="214"/>
      <c r="J309" s="41"/>
      <c r="K309" s="41"/>
      <c r="L309" s="45"/>
      <c r="M309" s="215"/>
      <c r="N309" s="216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159</v>
      </c>
      <c r="AU309" s="18" t="s">
        <v>86</v>
      </c>
    </row>
    <row r="310" s="2" customFormat="1" ht="24.15" customHeight="1">
      <c r="A310" s="39"/>
      <c r="B310" s="40"/>
      <c r="C310" s="199" t="s">
        <v>396</v>
      </c>
      <c r="D310" s="199" t="s">
        <v>153</v>
      </c>
      <c r="E310" s="200" t="s">
        <v>397</v>
      </c>
      <c r="F310" s="201" t="s">
        <v>398</v>
      </c>
      <c r="G310" s="202" t="s">
        <v>89</v>
      </c>
      <c r="H310" s="203">
        <v>1.395</v>
      </c>
      <c r="I310" s="204"/>
      <c r="J310" s="205">
        <f>ROUND(I310*H310,2)</f>
        <v>0</v>
      </c>
      <c r="K310" s="201" t="s">
        <v>156</v>
      </c>
      <c r="L310" s="45"/>
      <c r="M310" s="206" t="s">
        <v>19</v>
      </c>
      <c r="N310" s="207" t="s">
        <v>46</v>
      </c>
      <c r="O310" s="85"/>
      <c r="P310" s="208">
        <f>O310*H310</f>
        <v>0</v>
      </c>
      <c r="Q310" s="208">
        <v>2.5018699999999998</v>
      </c>
      <c r="R310" s="208">
        <f>Q310*H310</f>
        <v>3.4901086499999998</v>
      </c>
      <c r="S310" s="208">
        <v>0</v>
      </c>
      <c r="T310" s="20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0" t="s">
        <v>157</v>
      </c>
      <c r="AT310" s="210" t="s">
        <v>153</v>
      </c>
      <c r="AU310" s="210" t="s">
        <v>86</v>
      </c>
      <c r="AY310" s="18" t="s">
        <v>151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8" t="s">
        <v>80</v>
      </c>
      <c r="BK310" s="211">
        <f>ROUND(I310*H310,2)</f>
        <v>0</v>
      </c>
      <c r="BL310" s="18" t="s">
        <v>157</v>
      </c>
      <c r="BM310" s="210" t="s">
        <v>399</v>
      </c>
    </row>
    <row r="311" s="2" customFormat="1">
      <c r="A311" s="39"/>
      <c r="B311" s="40"/>
      <c r="C311" s="41"/>
      <c r="D311" s="212" t="s">
        <v>159</v>
      </c>
      <c r="E311" s="41"/>
      <c r="F311" s="213" t="s">
        <v>400</v>
      </c>
      <c r="G311" s="41"/>
      <c r="H311" s="41"/>
      <c r="I311" s="214"/>
      <c r="J311" s="41"/>
      <c r="K311" s="41"/>
      <c r="L311" s="45"/>
      <c r="M311" s="215"/>
      <c r="N311" s="216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159</v>
      </c>
      <c r="AU311" s="18" t="s">
        <v>86</v>
      </c>
    </row>
    <row r="312" s="13" customFormat="1">
      <c r="A312" s="13"/>
      <c r="B312" s="217"/>
      <c r="C312" s="218"/>
      <c r="D312" s="219" t="s">
        <v>161</v>
      </c>
      <c r="E312" s="220" t="s">
        <v>19</v>
      </c>
      <c r="F312" s="221" t="s">
        <v>162</v>
      </c>
      <c r="G312" s="218"/>
      <c r="H312" s="220" t="s">
        <v>19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7" t="s">
        <v>161</v>
      </c>
      <c r="AU312" s="227" t="s">
        <v>86</v>
      </c>
      <c r="AV312" s="13" t="s">
        <v>80</v>
      </c>
      <c r="AW312" s="13" t="s">
        <v>34</v>
      </c>
      <c r="AX312" s="13" t="s">
        <v>75</v>
      </c>
      <c r="AY312" s="227" t="s">
        <v>151</v>
      </c>
    </row>
    <row r="313" s="13" customFormat="1">
      <c r="A313" s="13"/>
      <c r="B313" s="217"/>
      <c r="C313" s="218"/>
      <c r="D313" s="219" t="s">
        <v>161</v>
      </c>
      <c r="E313" s="220" t="s">
        <v>19</v>
      </c>
      <c r="F313" s="221" t="s">
        <v>238</v>
      </c>
      <c r="G313" s="218"/>
      <c r="H313" s="220" t="s">
        <v>19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7" t="s">
        <v>161</v>
      </c>
      <c r="AU313" s="227" t="s">
        <v>86</v>
      </c>
      <c r="AV313" s="13" t="s">
        <v>80</v>
      </c>
      <c r="AW313" s="13" t="s">
        <v>34</v>
      </c>
      <c r="AX313" s="13" t="s">
        <v>75</v>
      </c>
      <c r="AY313" s="227" t="s">
        <v>151</v>
      </c>
    </row>
    <row r="314" s="14" customFormat="1">
      <c r="A314" s="14"/>
      <c r="B314" s="228"/>
      <c r="C314" s="229"/>
      <c r="D314" s="219" t="s">
        <v>161</v>
      </c>
      <c r="E314" s="230" t="s">
        <v>19</v>
      </c>
      <c r="F314" s="231" t="s">
        <v>239</v>
      </c>
      <c r="G314" s="229"/>
      <c r="H314" s="232">
        <v>1.395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8" t="s">
        <v>161</v>
      </c>
      <c r="AU314" s="238" t="s">
        <v>86</v>
      </c>
      <c r="AV314" s="14" t="s">
        <v>86</v>
      </c>
      <c r="AW314" s="14" t="s">
        <v>34</v>
      </c>
      <c r="AX314" s="14" t="s">
        <v>75</v>
      </c>
      <c r="AY314" s="238" t="s">
        <v>151</v>
      </c>
    </row>
    <row r="315" s="15" customFormat="1">
      <c r="A315" s="15"/>
      <c r="B315" s="239"/>
      <c r="C315" s="240"/>
      <c r="D315" s="219" t="s">
        <v>161</v>
      </c>
      <c r="E315" s="241" t="s">
        <v>19</v>
      </c>
      <c r="F315" s="242" t="s">
        <v>165</v>
      </c>
      <c r="G315" s="240"/>
      <c r="H315" s="243">
        <v>1.395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49" t="s">
        <v>161</v>
      </c>
      <c r="AU315" s="249" t="s">
        <v>86</v>
      </c>
      <c r="AV315" s="15" t="s">
        <v>157</v>
      </c>
      <c r="AW315" s="15" t="s">
        <v>34</v>
      </c>
      <c r="AX315" s="15" t="s">
        <v>80</v>
      </c>
      <c r="AY315" s="249" t="s">
        <v>151</v>
      </c>
    </row>
    <row r="316" s="2" customFormat="1" ht="24.15" customHeight="1">
      <c r="A316" s="39"/>
      <c r="B316" s="40"/>
      <c r="C316" s="199" t="s">
        <v>401</v>
      </c>
      <c r="D316" s="199" t="s">
        <v>153</v>
      </c>
      <c r="E316" s="200" t="s">
        <v>402</v>
      </c>
      <c r="F316" s="201" t="s">
        <v>403</v>
      </c>
      <c r="G316" s="202" t="s">
        <v>89</v>
      </c>
      <c r="H316" s="203">
        <v>2.3889999999999998</v>
      </c>
      <c r="I316" s="204"/>
      <c r="J316" s="205">
        <f>ROUND(I316*H316,2)</f>
        <v>0</v>
      </c>
      <c r="K316" s="201" t="s">
        <v>156</v>
      </c>
      <c r="L316" s="45"/>
      <c r="M316" s="206" t="s">
        <v>19</v>
      </c>
      <c r="N316" s="207" t="s">
        <v>46</v>
      </c>
      <c r="O316" s="85"/>
      <c r="P316" s="208">
        <f>O316*H316</f>
        <v>0</v>
      </c>
      <c r="Q316" s="208">
        <v>2.5018699999999998</v>
      </c>
      <c r="R316" s="208">
        <f>Q316*H316</f>
        <v>5.9769674299999993</v>
      </c>
      <c r="S316" s="208">
        <v>0</v>
      </c>
      <c r="T316" s="20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0" t="s">
        <v>157</v>
      </c>
      <c r="AT316" s="210" t="s">
        <v>153</v>
      </c>
      <c r="AU316" s="210" t="s">
        <v>86</v>
      </c>
      <c r="AY316" s="18" t="s">
        <v>151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8" t="s">
        <v>80</v>
      </c>
      <c r="BK316" s="211">
        <f>ROUND(I316*H316,2)</f>
        <v>0</v>
      </c>
      <c r="BL316" s="18" t="s">
        <v>157</v>
      </c>
      <c r="BM316" s="210" t="s">
        <v>404</v>
      </c>
    </row>
    <row r="317" s="2" customFormat="1">
      <c r="A317" s="39"/>
      <c r="B317" s="40"/>
      <c r="C317" s="41"/>
      <c r="D317" s="212" t="s">
        <v>159</v>
      </c>
      <c r="E317" s="41"/>
      <c r="F317" s="213" t="s">
        <v>405</v>
      </c>
      <c r="G317" s="41"/>
      <c r="H317" s="41"/>
      <c r="I317" s="214"/>
      <c r="J317" s="41"/>
      <c r="K317" s="41"/>
      <c r="L317" s="45"/>
      <c r="M317" s="215"/>
      <c r="N317" s="216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159</v>
      </c>
      <c r="AU317" s="18" t="s">
        <v>86</v>
      </c>
    </row>
    <row r="318" s="13" customFormat="1">
      <c r="A318" s="13"/>
      <c r="B318" s="217"/>
      <c r="C318" s="218"/>
      <c r="D318" s="219" t="s">
        <v>161</v>
      </c>
      <c r="E318" s="220" t="s">
        <v>19</v>
      </c>
      <c r="F318" s="221" t="s">
        <v>162</v>
      </c>
      <c r="G318" s="218"/>
      <c r="H318" s="220" t="s">
        <v>19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27" t="s">
        <v>161</v>
      </c>
      <c r="AU318" s="227" t="s">
        <v>86</v>
      </c>
      <c r="AV318" s="13" t="s">
        <v>80</v>
      </c>
      <c r="AW318" s="13" t="s">
        <v>34</v>
      </c>
      <c r="AX318" s="13" t="s">
        <v>75</v>
      </c>
      <c r="AY318" s="227" t="s">
        <v>151</v>
      </c>
    </row>
    <row r="319" s="13" customFormat="1">
      <c r="A319" s="13"/>
      <c r="B319" s="217"/>
      <c r="C319" s="218"/>
      <c r="D319" s="219" t="s">
        <v>161</v>
      </c>
      <c r="E319" s="220" t="s">
        <v>19</v>
      </c>
      <c r="F319" s="221" t="s">
        <v>221</v>
      </c>
      <c r="G319" s="218"/>
      <c r="H319" s="220" t="s">
        <v>19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7" t="s">
        <v>161</v>
      </c>
      <c r="AU319" s="227" t="s">
        <v>86</v>
      </c>
      <c r="AV319" s="13" t="s">
        <v>80</v>
      </c>
      <c r="AW319" s="13" t="s">
        <v>34</v>
      </c>
      <c r="AX319" s="13" t="s">
        <v>75</v>
      </c>
      <c r="AY319" s="227" t="s">
        <v>151</v>
      </c>
    </row>
    <row r="320" s="13" customFormat="1">
      <c r="A320" s="13"/>
      <c r="B320" s="217"/>
      <c r="C320" s="218"/>
      <c r="D320" s="219" t="s">
        <v>161</v>
      </c>
      <c r="E320" s="220" t="s">
        <v>19</v>
      </c>
      <c r="F320" s="221" t="s">
        <v>222</v>
      </c>
      <c r="G320" s="218"/>
      <c r="H320" s="220" t="s">
        <v>19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27" t="s">
        <v>161</v>
      </c>
      <c r="AU320" s="227" t="s">
        <v>86</v>
      </c>
      <c r="AV320" s="13" t="s">
        <v>80</v>
      </c>
      <c r="AW320" s="13" t="s">
        <v>34</v>
      </c>
      <c r="AX320" s="13" t="s">
        <v>75</v>
      </c>
      <c r="AY320" s="227" t="s">
        <v>151</v>
      </c>
    </row>
    <row r="321" s="14" customFormat="1">
      <c r="A321" s="14"/>
      <c r="B321" s="228"/>
      <c r="C321" s="229"/>
      <c r="D321" s="219" t="s">
        <v>161</v>
      </c>
      <c r="E321" s="230" t="s">
        <v>19</v>
      </c>
      <c r="F321" s="231" t="s">
        <v>223</v>
      </c>
      <c r="G321" s="229"/>
      <c r="H321" s="232">
        <v>0.89600000000000002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38" t="s">
        <v>161</v>
      </c>
      <c r="AU321" s="238" t="s">
        <v>86</v>
      </c>
      <c r="AV321" s="14" t="s">
        <v>86</v>
      </c>
      <c r="AW321" s="14" t="s">
        <v>34</v>
      </c>
      <c r="AX321" s="14" t="s">
        <v>75</v>
      </c>
      <c r="AY321" s="238" t="s">
        <v>151</v>
      </c>
    </row>
    <row r="322" s="13" customFormat="1">
      <c r="A322" s="13"/>
      <c r="B322" s="217"/>
      <c r="C322" s="218"/>
      <c r="D322" s="219" t="s">
        <v>161</v>
      </c>
      <c r="E322" s="220" t="s">
        <v>19</v>
      </c>
      <c r="F322" s="221" t="s">
        <v>224</v>
      </c>
      <c r="G322" s="218"/>
      <c r="H322" s="220" t="s">
        <v>19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7" t="s">
        <v>161</v>
      </c>
      <c r="AU322" s="227" t="s">
        <v>86</v>
      </c>
      <c r="AV322" s="13" t="s">
        <v>80</v>
      </c>
      <c r="AW322" s="13" t="s">
        <v>34</v>
      </c>
      <c r="AX322" s="13" t="s">
        <v>75</v>
      </c>
      <c r="AY322" s="227" t="s">
        <v>151</v>
      </c>
    </row>
    <row r="323" s="14" customFormat="1">
      <c r="A323" s="14"/>
      <c r="B323" s="228"/>
      <c r="C323" s="229"/>
      <c r="D323" s="219" t="s">
        <v>161</v>
      </c>
      <c r="E323" s="230" t="s">
        <v>19</v>
      </c>
      <c r="F323" s="231" t="s">
        <v>225</v>
      </c>
      <c r="G323" s="229"/>
      <c r="H323" s="232">
        <v>0.40500000000000003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38" t="s">
        <v>161</v>
      </c>
      <c r="AU323" s="238" t="s">
        <v>86</v>
      </c>
      <c r="AV323" s="14" t="s">
        <v>86</v>
      </c>
      <c r="AW323" s="14" t="s">
        <v>34</v>
      </c>
      <c r="AX323" s="14" t="s">
        <v>75</v>
      </c>
      <c r="AY323" s="238" t="s">
        <v>151</v>
      </c>
    </row>
    <row r="324" s="13" customFormat="1">
      <c r="A324" s="13"/>
      <c r="B324" s="217"/>
      <c r="C324" s="218"/>
      <c r="D324" s="219" t="s">
        <v>161</v>
      </c>
      <c r="E324" s="220" t="s">
        <v>19</v>
      </c>
      <c r="F324" s="221" t="s">
        <v>226</v>
      </c>
      <c r="G324" s="218"/>
      <c r="H324" s="220" t="s">
        <v>19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7" t="s">
        <v>161</v>
      </c>
      <c r="AU324" s="227" t="s">
        <v>86</v>
      </c>
      <c r="AV324" s="13" t="s">
        <v>80</v>
      </c>
      <c r="AW324" s="13" t="s">
        <v>34</v>
      </c>
      <c r="AX324" s="13" t="s">
        <v>75</v>
      </c>
      <c r="AY324" s="227" t="s">
        <v>151</v>
      </c>
    </row>
    <row r="325" s="14" customFormat="1">
      <c r="A325" s="14"/>
      <c r="B325" s="228"/>
      <c r="C325" s="229"/>
      <c r="D325" s="219" t="s">
        <v>161</v>
      </c>
      <c r="E325" s="230" t="s">
        <v>19</v>
      </c>
      <c r="F325" s="231" t="s">
        <v>227</v>
      </c>
      <c r="G325" s="229"/>
      <c r="H325" s="232">
        <v>0.049000000000000002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38" t="s">
        <v>161</v>
      </c>
      <c r="AU325" s="238" t="s">
        <v>86</v>
      </c>
      <c r="AV325" s="14" t="s">
        <v>86</v>
      </c>
      <c r="AW325" s="14" t="s">
        <v>34</v>
      </c>
      <c r="AX325" s="14" t="s">
        <v>75</v>
      </c>
      <c r="AY325" s="238" t="s">
        <v>151</v>
      </c>
    </row>
    <row r="326" s="14" customFormat="1">
      <c r="A326" s="14"/>
      <c r="B326" s="228"/>
      <c r="C326" s="229"/>
      <c r="D326" s="219" t="s">
        <v>161</v>
      </c>
      <c r="E326" s="230" t="s">
        <v>19</v>
      </c>
      <c r="F326" s="231" t="s">
        <v>228</v>
      </c>
      <c r="G326" s="229"/>
      <c r="H326" s="232">
        <v>0.47999999999999998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38" t="s">
        <v>161</v>
      </c>
      <c r="AU326" s="238" t="s">
        <v>86</v>
      </c>
      <c r="AV326" s="14" t="s">
        <v>86</v>
      </c>
      <c r="AW326" s="14" t="s">
        <v>34</v>
      </c>
      <c r="AX326" s="14" t="s">
        <v>75</v>
      </c>
      <c r="AY326" s="238" t="s">
        <v>151</v>
      </c>
    </row>
    <row r="327" s="14" customFormat="1">
      <c r="A327" s="14"/>
      <c r="B327" s="228"/>
      <c r="C327" s="229"/>
      <c r="D327" s="219" t="s">
        <v>161</v>
      </c>
      <c r="E327" s="230" t="s">
        <v>19</v>
      </c>
      <c r="F327" s="231" t="s">
        <v>229</v>
      </c>
      <c r="G327" s="229"/>
      <c r="H327" s="232">
        <v>0.32000000000000001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38" t="s">
        <v>161</v>
      </c>
      <c r="AU327" s="238" t="s">
        <v>86</v>
      </c>
      <c r="AV327" s="14" t="s">
        <v>86</v>
      </c>
      <c r="AW327" s="14" t="s">
        <v>34</v>
      </c>
      <c r="AX327" s="14" t="s">
        <v>75</v>
      </c>
      <c r="AY327" s="238" t="s">
        <v>151</v>
      </c>
    </row>
    <row r="328" s="14" customFormat="1">
      <c r="A328" s="14"/>
      <c r="B328" s="228"/>
      <c r="C328" s="229"/>
      <c r="D328" s="219" t="s">
        <v>161</v>
      </c>
      <c r="E328" s="230" t="s">
        <v>19</v>
      </c>
      <c r="F328" s="231" t="s">
        <v>230</v>
      </c>
      <c r="G328" s="229"/>
      <c r="H328" s="232">
        <v>0.13500000000000001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38" t="s">
        <v>161</v>
      </c>
      <c r="AU328" s="238" t="s">
        <v>86</v>
      </c>
      <c r="AV328" s="14" t="s">
        <v>86</v>
      </c>
      <c r="AW328" s="14" t="s">
        <v>34</v>
      </c>
      <c r="AX328" s="14" t="s">
        <v>75</v>
      </c>
      <c r="AY328" s="238" t="s">
        <v>151</v>
      </c>
    </row>
    <row r="329" s="14" customFormat="1">
      <c r="A329" s="14"/>
      <c r="B329" s="228"/>
      <c r="C329" s="229"/>
      <c r="D329" s="219" t="s">
        <v>161</v>
      </c>
      <c r="E329" s="230" t="s">
        <v>19</v>
      </c>
      <c r="F329" s="231" t="s">
        <v>231</v>
      </c>
      <c r="G329" s="229"/>
      <c r="H329" s="232">
        <v>0.055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38" t="s">
        <v>161</v>
      </c>
      <c r="AU329" s="238" t="s">
        <v>86</v>
      </c>
      <c r="AV329" s="14" t="s">
        <v>86</v>
      </c>
      <c r="AW329" s="14" t="s">
        <v>34</v>
      </c>
      <c r="AX329" s="14" t="s">
        <v>75</v>
      </c>
      <c r="AY329" s="238" t="s">
        <v>151</v>
      </c>
    </row>
    <row r="330" s="14" customFormat="1">
      <c r="A330" s="14"/>
      <c r="B330" s="228"/>
      <c r="C330" s="229"/>
      <c r="D330" s="219" t="s">
        <v>161</v>
      </c>
      <c r="E330" s="230" t="s">
        <v>19</v>
      </c>
      <c r="F330" s="231" t="s">
        <v>232</v>
      </c>
      <c r="G330" s="229"/>
      <c r="H330" s="232">
        <v>0.049000000000000002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38" t="s">
        <v>161</v>
      </c>
      <c r="AU330" s="238" t="s">
        <v>86</v>
      </c>
      <c r="AV330" s="14" t="s">
        <v>86</v>
      </c>
      <c r="AW330" s="14" t="s">
        <v>34</v>
      </c>
      <c r="AX330" s="14" t="s">
        <v>75</v>
      </c>
      <c r="AY330" s="238" t="s">
        <v>151</v>
      </c>
    </row>
    <row r="331" s="15" customFormat="1">
      <c r="A331" s="15"/>
      <c r="B331" s="239"/>
      <c r="C331" s="240"/>
      <c r="D331" s="219" t="s">
        <v>161</v>
      </c>
      <c r="E331" s="241" t="s">
        <v>19</v>
      </c>
      <c r="F331" s="242" t="s">
        <v>165</v>
      </c>
      <c r="G331" s="240"/>
      <c r="H331" s="243">
        <v>2.3889999999999998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49" t="s">
        <v>161</v>
      </c>
      <c r="AU331" s="249" t="s">
        <v>86</v>
      </c>
      <c r="AV331" s="15" t="s">
        <v>157</v>
      </c>
      <c r="AW331" s="15" t="s">
        <v>34</v>
      </c>
      <c r="AX331" s="15" t="s">
        <v>80</v>
      </c>
      <c r="AY331" s="249" t="s">
        <v>151</v>
      </c>
    </row>
    <row r="332" s="12" customFormat="1" ht="22.8" customHeight="1">
      <c r="A332" s="12"/>
      <c r="B332" s="183"/>
      <c r="C332" s="184"/>
      <c r="D332" s="185" t="s">
        <v>74</v>
      </c>
      <c r="E332" s="197" t="s">
        <v>171</v>
      </c>
      <c r="F332" s="197" t="s">
        <v>406</v>
      </c>
      <c r="G332" s="184"/>
      <c r="H332" s="184"/>
      <c r="I332" s="187"/>
      <c r="J332" s="198">
        <f>BK332</f>
        <v>0</v>
      </c>
      <c r="K332" s="184"/>
      <c r="L332" s="189"/>
      <c r="M332" s="190"/>
      <c r="N332" s="191"/>
      <c r="O332" s="191"/>
      <c r="P332" s="192">
        <f>SUM(P333:P351)</f>
        <v>0</v>
      </c>
      <c r="Q332" s="191"/>
      <c r="R332" s="192">
        <f>SUM(R333:R351)</f>
        <v>2.07435204</v>
      </c>
      <c r="S332" s="191"/>
      <c r="T332" s="193">
        <f>SUM(T333:T351)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4" t="s">
        <v>80</v>
      </c>
      <c r="AT332" s="195" t="s">
        <v>74</v>
      </c>
      <c r="AU332" s="195" t="s">
        <v>80</v>
      </c>
      <c r="AY332" s="194" t="s">
        <v>151</v>
      </c>
      <c r="BK332" s="196">
        <f>SUM(BK333:BK351)</f>
        <v>0</v>
      </c>
    </row>
    <row r="333" s="2" customFormat="1" ht="37.8" customHeight="1">
      <c r="A333" s="39"/>
      <c r="B333" s="40"/>
      <c r="C333" s="199" t="s">
        <v>407</v>
      </c>
      <c r="D333" s="199" t="s">
        <v>153</v>
      </c>
      <c r="E333" s="200" t="s">
        <v>408</v>
      </c>
      <c r="F333" s="201" t="s">
        <v>409</v>
      </c>
      <c r="G333" s="202" t="s">
        <v>84</v>
      </c>
      <c r="H333" s="203">
        <v>4.3399999999999999</v>
      </c>
      <c r="I333" s="204"/>
      <c r="J333" s="205">
        <f>ROUND(I333*H333,2)</f>
        <v>0</v>
      </c>
      <c r="K333" s="201" t="s">
        <v>156</v>
      </c>
      <c r="L333" s="45"/>
      <c r="M333" s="206" t="s">
        <v>19</v>
      </c>
      <c r="N333" s="207" t="s">
        <v>46</v>
      </c>
      <c r="O333" s="85"/>
      <c r="P333" s="208">
        <f>O333*H333</f>
        <v>0</v>
      </c>
      <c r="Q333" s="208">
        <v>0.43939</v>
      </c>
      <c r="R333" s="208">
        <f>Q333*H333</f>
        <v>1.9069525999999999</v>
      </c>
      <c r="S333" s="208">
        <v>0</v>
      </c>
      <c r="T333" s="20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0" t="s">
        <v>157</v>
      </c>
      <c r="AT333" s="210" t="s">
        <v>153</v>
      </c>
      <c r="AU333" s="210" t="s">
        <v>86</v>
      </c>
      <c r="AY333" s="18" t="s">
        <v>151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8" t="s">
        <v>80</v>
      </c>
      <c r="BK333" s="211">
        <f>ROUND(I333*H333,2)</f>
        <v>0</v>
      </c>
      <c r="BL333" s="18" t="s">
        <v>157</v>
      </c>
      <c r="BM333" s="210" t="s">
        <v>410</v>
      </c>
    </row>
    <row r="334" s="2" customFormat="1">
      <c r="A334" s="39"/>
      <c r="B334" s="40"/>
      <c r="C334" s="41"/>
      <c r="D334" s="212" t="s">
        <v>159</v>
      </c>
      <c r="E334" s="41"/>
      <c r="F334" s="213" t="s">
        <v>411</v>
      </c>
      <c r="G334" s="41"/>
      <c r="H334" s="41"/>
      <c r="I334" s="214"/>
      <c r="J334" s="41"/>
      <c r="K334" s="41"/>
      <c r="L334" s="45"/>
      <c r="M334" s="215"/>
      <c r="N334" s="216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159</v>
      </c>
      <c r="AU334" s="18" t="s">
        <v>86</v>
      </c>
    </row>
    <row r="335" s="13" customFormat="1">
      <c r="A335" s="13"/>
      <c r="B335" s="217"/>
      <c r="C335" s="218"/>
      <c r="D335" s="219" t="s">
        <v>161</v>
      </c>
      <c r="E335" s="220" t="s">
        <v>19</v>
      </c>
      <c r="F335" s="221" t="s">
        <v>162</v>
      </c>
      <c r="G335" s="218"/>
      <c r="H335" s="220" t="s">
        <v>19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7" t="s">
        <v>161</v>
      </c>
      <c r="AU335" s="227" t="s">
        <v>86</v>
      </c>
      <c r="AV335" s="13" t="s">
        <v>80</v>
      </c>
      <c r="AW335" s="13" t="s">
        <v>34</v>
      </c>
      <c r="AX335" s="13" t="s">
        <v>75</v>
      </c>
      <c r="AY335" s="227" t="s">
        <v>151</v>
      </c>
    </row>
    <row r="336" s="13" customFormat="1">
      <c r="A336" s="13"/>
      <c r="B336" s="217"/>
      <c r="C336" s="218"/>
      <c r="D336" s="219" t="s">
        <v>161</v>
      </c>
      <c r="E336" s="220" t="s">
        <v>19</v>
      </c>
      <c r="F336" s="221" t="s">
        <v>238</v>
      </c>
      <c r="G336" s="218"/>
      <c r="H336" s="220" t="s">
        <v>19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7" t="s">
        <v>161</v>
      </c>
      <c r="AU336" s="227" t="s">
        <v>86</v>
      </c>
      <c r="AV336" s="13" t="s">
        <v>80</v>
      </c>
      <c r="AW336" s="13" t="s">
        <v>34</v>
      </c>
      <c r="AX336" s="13" t="s">
        <v>75</v>
      </c>
      <c r="AY336" s="227" t="s">
        <v>151</v>
      </c>
    </row>
    <row r="337" s="14" customFormat="1">
      <c r="A337" s="14"/>
      <c r="B337" s="228"/>
      <c r="C337" s="229"/>
      <c r="D337" s="219" t="s">
        <v>161</v>
      </c>
      <c r="E337" s="230" t="s">
        <v>19</v>
      </c>
      <c r="F337" s="231" t="s">
        <v>412</v>
      </c>
      <c r="G337" s="229"/>
      <c r="H337" s="232">
        <v>4.3399999999999999</v>
      </c>
      <c r="I337" s="233"/>
      <c r="J337" s="229"/>
      <c r="K337" s="229"/>
      <c r="L337" s="234"/>
      <c r="M337" s="235"/>
      <c r="N337" s="236"/>
      <c r="O337" s="236"/>
      <c r="P337" s="236"/>
      <c r="Q337" s="236"/>
      <c r="R337" s="236"/>
      <c r="S337" s="236"/>
      <c r="T337" s="23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38" t="s">
        <v>161</v>
      </c>
      <c r="AU337" s="238" t="s">
        <v>86</v>
      </c>
      <c r="AV337" s="14" t="s">
        <v>86</v>
      </c>
      <c r="AW337" s="14" t="s">
        <v>34</v>
      </c>
      <c r="AX337" s="14" t="s">
        <v>75</v>
      </c>
      <c r="AY337" s="238" t="s">
        <v>151</v>
      </c>
    </row>
    <row r="338" s="15" customFormat="1">
      <c r="A338" s="15"/>
      <c r="B338" s="239"/>
      <c r="C338" s="240"/>
      <c r="D338" s="219" t="s">
        <v>161</v>
      </c>
      <c r="E338" s="241" t="s">
        <v>19</v>
      </c>
      <c r="F338" s="242" t="s">
        <v>165</v>
      </c>
      <c r="G338" s="240"/>
      <c r="H338" s="243">
        <v>4.3399999999999999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49" t="s">
        <v>161</v>
      </c>
      <c r="AU338" s="249" t="s">
        <v>86</v>
      </c>
      <c r="AV338" s="15" t="s">
        <v>157</v>
      </c>
      <c r="AW338" s="15" t="s">
        <v>34</v>
      </c>
      <c r="AX338" s="15" t="s">
        <v>80</v>
      </c>
      <c r="AY338" s="249" t="s">
        <v>151</v>
      </c>
    </row>
    <row r="339" s="2" customFormat="1" ht="37.8" customHeight="1">
      <c r="A339" s="39"/>
      <c r="B339" s="40"/>
      <c r="C339" s="199" t="s">
        <v>413</v>
      </c>
      <c r="D339" s="199" t="s">
        <v>153</v>
      </c>
      <c r="E339" s="200" t="s">
        <v>414</v>
      </c>
      <c r="F339" s="201" t="s">
        <v>415</v>
      </c>
      <c r="G339" s="202" t="s">
        <v>271</v>
      </c>
      <c r="H339" s="203">
        <v>0.051999999999999998</v>
      </c>
      <c r="I339" s="204"/>
      <c r="J339" s="205">
        <f>ROUND(I339*H339,2)</f>
        <v>0</v>
      </c>
      <c r="K339" s="201" t="s">
        <v>156</v>
      </c>
      <c r="L339" s="45"/>
      <c r="M339" s="206" t="s">
        <v>19</v>
      </c>
      <c r="N339" s="207" t="s">
        <v>46</v>
      </c>
      <c r="O339" s="85"/>
      <c r="P339" s="208">
        <f>O339*H339</f>
        <v>0</v>
      </c>
      <c r="Q339" s="208">
        <v>1.04922</v>
      </c>
      <c r="R339" s="208">
        <f>Q339*H339</f>
        <v>0.054559440000000001</v>
      </c>
      <c r="S339" s="208">
        <v>0</v>
      </c>
      <c r="T339" s="20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0" t="s">
        <v>157</v>
      </c>
      <c r="AT339" s="210" t="s">
        <v>153</v>
      </c>
      <c r="AU339" s="210" t="s">
        <v>86</v>
      </c>
      <c r="AY339" s="18" t="s">
        <v>151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8" t="s">
        <v>80</v>
      </c>
      <c r="BK339" s="211">
        <f>ROUND(I339*H339,2)</f>
        <v>0</v>
      </c>
      <c r="BL339" s="18" t="s">
        <v>157</v>
      </c>
      <c r="BM339" s="210" t="s">
        <v>416</v>
      </c>
    </row>
    <row r="340" s="2" customFormat="1">
      <c r="A340" s="39"/>
      <c r="B340" s="40"/>
      <c r="C340" s="41"/>
      <c r="D340" s="212" t="s">
        <v>159</v>
      </c>
      <c r="E340" s="41"/>
      <c r="F340" s="213" t="s">
        <v>417</v>
      </c>
      <c r="G340" s="41"/>
      <c r="H340" s="41"/>
      <c r="I340" s="214"/>
      <c r="J340" s="41"/>
      <c r="K340" s="41"/>
      <c r="L340" s="45"/>
      <c r="M340" s="215"/>
      <c r="N340" s="216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159</v>
      </c>
      <c r="AU340" s="18" t="s">
        <v>86</v>
      </c>
    </row>
    <row r="341" s="13" customFormat="1">
      <c r="A341" s="13"/>
      <c r="B341" s="217"/>
      <c r="C341" s="218"/>
      <c r="D341" s="219" t="s">
        <v>161</v>
      </c>
      <c r="E341" s="220" t="s">
        <v>19</v>
      </c>
      <c r="F341" s="221" t="s">
        <v>162</v>
      </c>
      <c r="G341" s="218"/>
      <c r="H341" s="220" t="s">
        <v>19</v>
      </c>
      <c r="I341" s="222"/>
      <c r="J341" s="218"/>
      <c r="K341" s="218"/>
      <c r="L341" s="223"/>
      <c r="M341" s="224"/>
      <c r="N341" s="225"/>
      <c r="O341" s="225"/>
      <c r="P341" s="225"/>
      <c r="Q341" s="225"/>
      <c r="R341" s="225"/>
      <c r="S341" s="225"/>
      <c r="T341" s="22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7" t="s">
        <v>161</v>
      </c>
      <c r="AU341" s="227" t="s">
        <v>86</v>
      </c>
      <c r="AV341" s="13" t="s">
        <v>80</v>
      </c>
      <c r="AW341" s="13" t="s">
        <v>34</v>
      </c>
      <c r="AX341" s="13" t="s">
        <v>75</v>
      </c>
      <c r="AY341" s="227" t="s">
        <v>151</v>
      </c>
    </row>
    <row r="342" s="13" customFormat="1">
      <c r="A342" s="13"/>
      <c r="B342" s="217"/>
      <c r="C342" s="218"/>
      <c r="D342" s="219" t="s">
        <v>161</v>
      </c>
      <c r="E342" s="220" t="s">
        <v>19</v>
      </c>
      <c r="F342" s="221" t="s">
        <v>238</v>
      </c>
      <c r="G342" s="218"/>
      <c r="H342" s="220" t="s">
        <v>19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7" t="s">
        <v>161</v>
      </c>
      <c r="AU342" s="227" t="s">
        <v>86</v>
      </c>
      <c r="AV342" s="13" t="s">
        <v>80</v>
      </c>
      <c r="AW342" s="13" t="s">
        <v>34</v>
      </c>
      <c r="AX342" s="13" t="s">
        <v>75</v>
      </c>
      <c r="AY342" s="227" t="s">
        <v>151</v>
      </c>
    </row>
    <row r="343" s="13" customFormat="1">
      <c r="A343" s="13"/>
      <c r="B343" s="217"/>
      <c r="C343" s="218"/>
      <c r="D343" s="219" t="s">
        <v>161</v>
      </c>
      <c r="E343" s="220" t="s">
        <v>19</v>
      </c>
      <c r="F343" s="221" t="s">
        <v>418</v>
      </c>
      <c r="G343" s="218"/>
      <c r="H343" s="220" t="s">
        <v>19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27" t="s">
        <v>161</v>
      </c>
      <c r="AU343" s="227" t="s">
        <v>86</v>
      </c>
      <c r="AV343" s="13" t="s">
        <v>80</v>
      </c>
      <c r="AW343" s="13" t="s">
        <v>34</v>
      </c>
      <c r="AX343" s="13" t="s">
        <v>75</v>
      </c>
      <c r="AY343" s="227" t="s">
        <v>151</v>
      </c>
    </row>
    <row r="344" s="14" customFormat="1">
      <c r="A344" s="14"/>
      <c r="B344" s="228"/>
      <c r="C344" s="229"/>
      <c r="D344" s="219" t="s">
        <v>161</v>
      </c>
      <c r="E344" s="230" t="s">
        <v>19</v>
      </c>
      <c r="F344" s="231" t="s">
        <v>419</v>
      </c>
      <c r="G344" s="229"/>
      <c r="H344" s="232">
        <v>0.051999999999999998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38" t="s">
        <v>161</v>
      </c>
      <c r="AU344" s="238" t="s">
        <v>86</v>
      </c>
      <c r="AV344" s="14" t="s">
        <v>86</v>
      </c>
      <c r="AW344" s="14" t="s">
        <v>34</v>
      </c>
      <c r="AX344" s="14" t="s">
        <v>75</v>
      </c>
      <c r="AY344" s="238" t="s">
        <v>151</v>
      </c>
    </row>
    <row r="345" s="15" customFormat="1">
      <c r="A345" s="15"/>
      <c r="B345" s="239"/>
      <c r="C345" s="240"/>
      <c r="D345" s="219" t="s">
        <v>161</v>
      </c>
      <c r="E345" s="241" t="s">
        <v>19</v>
      </c>
      <c r="F345" s="242" t="s">
        <v>165</v>
      </c>
      <c r="G345" s="240"/>
      <c r="H345" s="243">
        <v>0.051999999999999998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49" t="s">
        <v>161</v>
      </c>
      <c r="AU345" s="249" t="s">
        <v>86</v>
      </c>
      <c r="AV345" s="15" t="s">
        <v>157</v>
      </c>
      <c r="AW345" s="15" t="s">
        <v>34</v>
      </c>
      <c r="AX345" s="15" t="s">
        <v>80</v>
      </c>
      <c r="AY345" s="249" t="s">
        <v>151</v>
      </c>
    </row>
    <row r="346" s="2" customFormat="1" ht="49.05" customHeight="1">
      <c r="A346" s="39"/>
      <c r="B346" s="40"/>
      <c r="C346" s="199" t="s">
        <v>420</v>
      </c>
      <c r="D346" s="199" t="s">
        <v>153</v>
      </c>
      <c r="E346" s="200" t="s">
        <v>421</v>
      </c>
      <c r="F346" s="201" t="s">
        <v>422</v>
      </c>
      <c r="G346" s="202" t="s">
        <v>198</v>
      </c>
      <c r="H346" s="203">
        <v>3.1000000000000001</v>
      </c>
      <c r="I346" s="204"/>
      <c r="J346" s="205">
        <f>ROUND(I346*H346,2)</f>
        <v>0</v>
      </c>
      <c r="K346" s="201" t="s">
        <v>156</v>
      </c>
      <c r="L346" s="45"/>
      <c r="M346" s="206" t="s">
        <v>19</v>
      </c>
      <c r="N346" s="207" t="s">
        <v>46</v>
      </c>
      <c r="O346" s="85"/>
      <c r="P346" s="208">
        <f>O346*H346</f>
        <v>0</v>
      </c>
      <c r="Q346" s="208">
        <v>0.036400000000000002</v>
      </c>
      <c r="R346" s="208">
        <f>Q346*H346</f>
        <v>0.11284000000000001</v>
      </c>
      <c r="S346" s="208">
        <v>0</v>
      </c>
      <c r="T346" s="20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0" t="s">
        <v>157</v>
      </c>
      <c r="AT346" s="210" t="s">
        <v>153</v>
      </c>
      <c r="AU346" s="210" t="s">
        <v>86</v>
      </c>
      <c r="AY346" s="18" t="s">
        <v>151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8" t="s">
        <v>80</v>
      </c>
      <c r="BK346" s="211">
        <f>ROUND(I346*H346,2)</f>
        <v>0</v>
      </c>
      <c r="BL346" s="18" t="s">
        <v>157</v>
      </c>
      <c r="BM346" s="210" t="s">
        <v>423</v>
      </c>
    </row>
    <row r="347" s="2" customFormat="1">
      <c r="A347" s="39"/>
      <c r="B347" s="40"/>
      <c r="C347" s="41"/>
      <c r="D347" s="212" t="s">
        <v>159</v>
      </c>
      <c r="E347" s="41"/>
      <c r="F347" s="213" t="s">
        <v>424</v>
      </c>
      <c r="G347" s="41"/>
      <c r="H347" s="41"/>
      <c r="I347" s="214"/>
      <c r="J347" s="41"/>
      <c r="K347" s="41"/>
      <c r="L347" s="45"/>
      <c r="M347" s="215"/>
      <c r="N347" s="216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159</v>
      </c>
      <c r="AU347" s="18" t="s">
        <v>86</v>
      </c>
    </row>
    <row r="348" s="13" customFormat="1">
      <c r="A348" s="13"/>
      <c r="B348" s="217"/>
      <c r="C348" s="218"/>
      <c r="D348" s="219" t="s">
        <v>161</v>
      </c>
      <c r="E348" s="220" t="s">
        <v>19</v>
      </c>
      <c r="F348" s="221" t="s">
        <v>162</v>
      </c>
      <c r="G348" s="218"/>
      <c r="H348" s="220" t="s">
        <v>19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27" t="s">
        <v>161</v>
      </c>
      <c r="AU348" s="227" t="s">
        <v>86</v>
      </c>
      <c r="AV348" s="13" t="s">
        <v>80</v>
      </c>
      <c r="AW348" s="13" t="s">
        <v>34</v>
      </c>
      <c r="AX348" s="13" t="s">
        <v>75</v>
      </c>
      <c r="AY348" s="227" t="s">
        <v>151</v>
      </c>
    </row>
    <row r="349" s="13" customFormat="1">
      <c r="A349" s="13"/>
      <c r="B349" s="217"/>
      <c r="C349" s="218"/>
      <c r="D349" s="219" t="s">
        <v>161</v>
      </c>
      <c r="E349" s="220" t="s">
        <v>19</v>
      </c>
      <c r="F349" s="221" t="s">
        <v>238</v>
      </c>
      <c r="G349" s="218"/>
      <c r="H349" s="220" t="s">
        <v>19</v>
      </c>
      <c r="I349" s="222"/>
      <c r="J349" s="218"/>
      <c r="K349" s="218"/>
      <c r="L349" s="223"/>
      <c r="M349" s="224"/>
      <c r="N349" s="225"/>
      <c r="O349" s="225"/>
      <c r="P349" s="225"/>
      <c r="Q349" s="225"/>
      <c r="R349" s="225"/>
      <c r="S349" s="225"/>
      <c r="T349" s="22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7" t="s">
        <v>161</v>
      </c>
      <c r="AU349" s="227" t="s">
        <v>86</v>
      </c>
      <c r="AV349" s="13" t="s">
        <v>80</v>
      </c>
      <c r="AW349" s="13" t="s">
        <v>34</v>
      </c>
      <c r="AX349" s="13" t="s">
        <v>75</v>
      </c>
      <c r="AY349" s="227" t="s">
        <v>151</v>
      </c>
    </row>
    <row r="350" s="14" customFormat="1">
      <c r="A350" s="14"/>
      <c r="B350" s="228"/>
      <c r="C350" s="229"/>
      <c r="D350" s="219" t="s">
        <v>161</v>
      </c>
      <c r="E350" s="230" t="s">
        <v>19</v>
      </c>
      <c r="F350" s="231" t="s">
        <v>425</v>
      </c>
      <c r="G350" s="229"/>
      <c r="H350" s="232">
        <v>3.1000000000000001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38" t="s">
        <v>161</v>
      </c>
      <c r="AU350" s="238" t="s">
        <v>86</v>
      </c>
      <c r="AV350" s="14" t="s">
        <v>86</v>
      </c>
      <c r="AW350" s="14" t="s">
        <v>34</v>
      </c>
      <c r="AX350" s="14" t="s">
        <v>75</v>
      </c>
      <c r="AY350" s="238" t="s">
        <v>151</v>
      </c>
    </row>
    <row r="351" s="15" customFormat="1">
      <c r="A351" s="15"/>
      <c r="B351" s="239"/>
      <c r="C351" s="240"/>
      <c r="D351" s="219" t="s">
        <v>161</v>
      </c>
      <c r="E351" s="241" t="s">
        <v>19</v>
      </c>
      <c r="F351" s="242" t="s">
        <v>165</v>
      </c>
      <c r="G351" s="240"/>
      <c r="H351" s="243">
        <v>3.1000000000000001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49" t="s">
        <v>161</v>
      </c>
      <c r="AU351" s="249" t="s">
        <v>86</v>
      </c>
      <c r="AV351" s="15" t="s">
        <v>157</v>
      </c>
      <c r="AW351" s="15" t="s">
        <v>34</v>
      </c>
      <c r="AX351" s="15" t="s">
        <v>80</v>
      </c>
      <c r="AY351" s="249" t="s">
        <v>151</v>
      </c>
    </row>
    <row r="352" s="12" customFormat="1" ht="22.8" customHeight="1">
      <c r="A352" s="12"/>
      <c r="B352" s="183"/>
      <c r="C352" s="184"/>
      <c r="D352" s="185" t="s">
        <v>74</v>
      </c>
      <c r="E352" s="197" t="s">
        <v>157</v>
      </c>
      <c r="F352" s="197" t="s">
        <v>426</v>
      </c>
      <c r="G352" s="184"/>
      <c r="H352" s="184"/>
      <c r="I352" s="187"/>
      <c r="J352" s="198">
        <f>BK352</f>
        <v>0</v>
      </c>
      <c r="K352" s="184"/>
      <c r="L352" s="189"/>
      <c r="M352" s="190"/>
      <c r="N352" s="191"/>
      <c r="O352" s="191"/>
      <c r="P352" s="192">
        <f>SUM(P353:P358)</f>
        <v>0</v>
      </c>
      <c r="Q352" s="191"/>
      <c r="R352" s="192">
        <f>SUM(R353:R358)</f>
        <v>8.8284000000000002</v>
      </c>
      <c r="S352" s="191"/>
      <c r="T352" s="193">
        <f>SUM(T353:T358)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94" t="s">
        <v>80</v>
      </c>
      <c r="AT352" s="195" t="s">
        <v>74</v>
      </c>
      <c r="AU352" s="195" t="s">
        <v>80</v>
      </c>
      <c r="AY352" s="194" t="s">
        <v>151</v>
      </c>
      <c r="BK352" s="196">
        <f>SUM(BK353:BK358)</f>
        <v>0</v>
      </c>
    </row>
    <row r="353" s="2" customFormat="1" ht="37.8" customHeight="1">
      <c r="A353" s="39"/>
      <c r="B353" s="40"/>
      <c r="C353" s="199" t="s">
        <v>427</v>
      </c>
      <c r="D353" s="199" t="s">
        <v>153</v>
      </c>
      <c r="E353" s="200" t="s">
        <v>428</v>
      </c>
      <c r="F353" s="201" t="s">
        <v>429</v>
      </c>
      <c r="G353" s="202" t="s">
        <v>198</v>
      </c>
      <c r="H353" s="203">
        <v>21</v>
      </c>
      <c r="I353" s="204"/>
      <c r="J353" s="205">
        <f>ROUND(I353*H353,2)</f>
        <v>0</v>
      </c>
      <c r="K353" s="201" t="s">
        <v>156</v>
      </c>
      <c r="L353" s="45"/>
      <c r="M353" s="206" t="s">
        <v>19</v>
      </c>
      <c r="N353" s="207" t="s">
        <v>46</v>
      </c>
      <c r="O353" s="85"/>
      <c r="P353" s="208">
        <f>O353*H353</f>
        <v>0</v>
      </c>
      <c r="Q353" s="208">
        <v>0.4204</v>
      </c>
      <c r="R353" s="208">
        <f>Q353*H353</f>
        <v>8.8284000000000002</v>
      </c>
      <c r="S353" s="208">
        <v>0</v>
      </c>
      <c r="T353" s="20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0" t="s">
        <v>157</v>
      </c>
      <c r="AT353" s="210" t="s">
        <v>153</v>
      </c>
      <c r="AU353" s="210" t="s">
        <v>86</v>
      </c>
      <c r="AY353" s="18" t="s">
        <v>151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18" t="s">
        <v>80</v>
      </c>
      <c r="BK353" s="211">
        <f>ROUND(I353*H353,2)</f>
        <v>0</v>
      </c>
      <c r="BL353" s="18" t="s">
        <v>157</v>
      </c>
      <c r="BM353" s="210" t="s">
        <v>430</v>
      </c>
    </row>
    <row r="354" s="2" customFormat="1">
      <c r="A354" s="39"/>
      <c r="B354" s="40"/>
      <c r="C354" s="41"/>
      <c r="D354" s="212" t="s">
        <v>159</v>
      </c>
      <c r="E354" s="41"/>
      <c r="F354" s="213" t="s">
        <v>431</v>
      </c>
      <c r="G354" s="41"/>
      <c r="H354" s="41"/>
      <c r="I354" s="214"/>
      <c r="J354" s="41"/>
      <c r="K354" s="41"/>
      <c r="L354" s="45"/>
      <c r="M354" s="215"/>
      <c r="N354" s="216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159</v>
      </c>
      <c r="AU354" s="18" t="s">
        <v>86</v>
      </c>
    </row>
    <row r="355" s="13" customFormat="1">
      <c r="A355" s="13"/>
      <c r="B355" s="217"/>
      <c r="C355" s="218"/>
      <c r="D355" s="219" t="s">
        <v>161</v>
      </c>
      <c r="E355" s="220" t="s">
        <v>19</v>
      </c>
      <c r="F355" s="221" t="s">
        <v>162</v>
      </c>
      <c r="G355" s="218"/>
      <c r="H355" s="220" t="s">
        <v>19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27" t="s">
        <v>161</v>
      </c>
      <c r="AU355" s="227" t="s">
        <v>86</v>
      </c>
      <c r="AV355" s="13" t="s">
        <v>80</v>
      </c>
      <c r="AW355" s="13" t="s">
        <v>34</v>
      </c>
      <c r="AX355" s="13" t="s">
        <v>75</v>
      </c>
      <c r="AY355" s="227" t="s">
        <v>151</v>
      </c>
    </row>
    <row r="356" s="13" customFormat="1">
      <c r="A356" s="13"/>
      <c r="B356" s="217"/>
      <c r="C356" s="218"/>
      <c r="D356" s="219" t="s">
        <v>161</v>
      </c>
      <c r="E356" s="220" t="s">
        <v>19</v>
      </c>
      <c r="F356" s="221" t="s">
        <v>432</v>
      </c>
      <c r="G356" s="218"/>
      <c r="H356" s="220" t="s">
        <v>19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27" t="s">
        <v>161</v>
      </c>
      <c r="AU356" s="227" t="s">
        <v>86</v>
      </c>
      <c r="AV356" s="13" t="s">
        <v>80</v>
      </c>
      <c r="AW356" s="13" t="s">
        <v>34</v>
      </c>
      <c r="AX356" s="13" t="s">
        <v>75</v>
      </c>
      <c r="AY356" s="227" t="s">
        <v>151</v>
      </c>
    </row>
    <row r="357" s="14" customFormat="1">
      <c r="A357" s="14"/>
      <c r="B357" s="228"/>
      <c r="C357" s="229"/>
      <c r="D357" s="219" t="s">
        <v>161</v>
      </c>
      <c r="E357" s="230" t="s">
        <v>19</v>
      </c>
      <c r="F357" s="231" t="s">
        <v>433</v>
      </c>
      <c r="G357" s="229"/>
      <c r="H357" s="232">
        <v>21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38" t="s">
        <v>161</v>
      </c>
      <c r="AU357" s="238" t="s">
        <v>86</v>
      </c>
      <c r="AV357" s="14" t="s">
        <v>86</v>
      </c>
      <c r="AW357" s="14" t="s">
        <v>34</v>
      </c>
      <c r="AX357" s="14" t="s">
        <v>75</v>
      </c>
      <c r="AY357" s="238" t="s">
        <v>151</v>
      </c>
    </row>
    <row r="358" s="15" customFormat="1">
      <c r="A358" s="15"/>
      <c r="B358" s="239"/>
      <c r="C358" s="240"/>
      <c r="D358" s="219" t="s">
        <v>161</v>
      </c>
      <c r="E358" s="241" t="s">
        <v>19</v>
      </c>
      <c r="F358" s="242" t="s">
        <v>165</v>
      </c>
      <c r="G358" s="240"/>
      <c r="H358" s="243">
        <v>21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49" t="s">
        <v>161</v>
      </c>
      <c r="AU358" s="249" t="s">
        <v>86</v>
      </c>
      <c r="AV358" s="15" t="s">
        <v>157</v>
      </c>
      <c r="AW358" s="15" t="s">
        <v>34</v>
      </c>
      <c r="AX358" s="15" t="s">
        <v>80</v>
      </c>
      <c r="AY358" s="249" t="s">
        <v>151</v>
      </c>
    </row>
    <row r="359" s="12" customFormat="1" ht="22.8" customHeight="1">
      <c r="A359" s="12"/>
      <c r="B359" s="183"/>
      <c r="C359" s="184"/>
      <c r="D359" s="185" t="s">
        <v>74</v>
      </c>
      <c r="E359" s="197" t="s">
        <v>183</v>
      </c>
      <c r="F359" s="197" t="s">
        <v>434</v>
      </c>
      <c r="G359" s="184"/>
      <c r="H359" s="184"/>
      <c r="I359" s="187"/>
      <c r="J359" s="198">
        <f>BK359</f>
        <v>0</v>
      </c>
      <c r="K359" s="184"/>
      <c r="L359" s="189"/>
      <c r="M359" s="190"/>
      <c r="N359" s="191"/>
      <c r="O359" s="191"/>
      <c r="P359" s="192">
        <f>SUM(P360:P434)</f>
        <v>0</v>
      </c>
      <c r="Q359" s="191"/>
      <c r="R359" s="192">
        <f>SUM(R360:R434)</f>
        <v>52.099045999999994</v>
      </c>
      <c r="S359" s="191"/>
      <c r="T359" s="193">
        <f>SUM(T360:T434)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94" t="s">
        <v>80</v>
      </c>
      <c r="AT359" s="195" t="s">
        <v>74</v>
      </c>
      <c r="AU359" s="195" t="s">
        <v>80</v>
      </c>
      <c r="AY359" s="194" t="s">
        <v>151</v>
      </c>
      <c r="BK359" s="196">
        <f>SUM(BK360:BK434)</f>
        <v>0</v>
      </c>
    </row>
    <row r="360" s="2" customFormat="1" ht="21.75" customHeight="1">
      <c r="A360" s="39"/>
      <c r="B360" s="40"/>
      <c r="C360" s="199" t="s">
        <v>435</v>
      </c>
      <c r="D360" s="199" t="s">
        <v>153</v>
      </c>
      <c r="E360" s="200" t="s">
        <v>436</v>
      </c>
      <c r="F360" s="201" t="s">
        <v>437</v>
      </c>
      <c r="G360" s="202" t="s">
        <v>84</v>
      </c>
      <c r="H360" s="203">
        <v>58</v>
      </c>
      <c r="I360" s="204"/>
      <c r="J360" s="205">
        <f>ROUND(I360*H360,2)</f>
        <v>0</v>
      </c>
      <c r="K360" s="201" t="s">
        <v>19</v>
      </c>
      <c r="L360" s="45"/>
      <c r="M360" s="206" t="s">
        <v>19</v>
      </c>
      <c r="N360" s="207" t="s">
        <v>46</v>
      </c>
      <c r="O360" s="85"/>
      <c r="P360" s="208">
        <f>O360*H360</f>
        <v>0</v>
      </c>
      <c r="Q360" s="208">
        <v>0</v>
      </c>
      <c r="R360" s="208">
        <f>Q360*H360</f>
        <v>0</v>
      </c>
      <c r="S360" s="208">
        <v>0</v>
      </c>
      <c r="T360" s="20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0" t="s">
        <v>157</v>
      </c>
      <c r="AT360" s="210" t="s">
        <v>153</v>
      </c>
      <c r="AU360" s="210" t="s">
        <v>86</v>
      </c>
      <c r="AY360" s="18" t="s">
        <v>151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8" t="s">
        <v>80</v>
      </c>
      <c r="BK360" s="211">
        <f>ROUND(I360*H360,2)</f>
        <v>0</v>
      </c>
      <c r="BL360" s="18" t="s">
        <v>157</v>
      </c>
      <c r="BM360" s="210" t="s">
        <v>438</v>
      </c>
    </row>
    <row r="361" s="13" customFormat="1">
      <c r="A361" s="13"/>
      <c r="B361" s="217"/>
      <c r="C361" s="218"/>
      <c r="D361" s="219" t="s">
        <v>161</v>
      </c>
      <c r="E361" s="220" t="s">
        <v>19</v>
      </c>
      <c r="F361" s="221" t="s">
        <v>162</v>
      </c>
      <c r="G361" s="218"/>
      <c r="H361" s="220" t="s">
        <v>19</v>
      </c>
      <c r="I361" s="222"/>
      <c r="J361" s="218"/>
      <c r="K361" s="218"/>
      <c r="L361" s="223"/>
      <c r="M361" s="224"/>
      <c r="N361" s="225"/>
      <c r="O361" s="225"/>
      <c r="P361" s="225"/>
      <c r="Q361" s="225"/>
      <c r="R361" s="225"/>
      <c r="S361" s="225"/>
      <c r="T361" s="22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27" t="s">
        <v>161</v>
      </c>
      <c r="AU361" s="227" t="s">
        <v>86</v>
      </c>
      <c r="AV361" s="13" t="s">
        <v>80</v>
      </c>
      <c r="AW361" s="13" t="s">
        <v>34</v>
      </c>
      <c r="AX361" s="13" t="s">
        <v>75</v>
      </c>
      <c r="AY361" s="227" t="s">
        <v>151</v>
      </c>
    </row>
    <row r="362" s="13" customFormat="1">
      <c r="A362" s="13"/>
      <c r="B362" s="217"/>
      <c r="C362" s="218"/>
      <c r="D362" s="219" t="s">
        <v>161</v>
      </c>
      <c r="E362" s="220" t="s">
        <v>19</v>
      </c>
      <c r="F362" s="221" t="s">
        <v>221</v>
      </c>
      <c r="G362" s="218"/>
      <c r="H362" s="220" t="s">
        <v>19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27" t="s">
        <v>161</v>
      </c>
      <c r="AU362" s="227" t="s">
        <v>86</v>
      </c>
      <c r="AV362" s="13" t="s">
        <v>80</v>
      </c>
      <c r="AW362" s="13" t="s">
        <v>34</v>
      </c>
      <c r="AX362" s="13" t="s">
        <v>75</v>
      </c>
      <c r="AY362" s="227" t="s">
        <v>151</v>
      </c>
    </row>
    <row r="363" s="14" customFormat="1">
      <c r="A363" s="14"/>
      <c r="B363" s="228"/>
      <c r="C363" s="229"/>
      <c r="D363" s="219" t="s">
        <v>161</v>
      </c>
      <c r="E363" s="230" t="s">
        <v>19</v>
      </c>
      <c r="F363" s="231" t="s">
        <v>439</v>
      </c>
      <c r="G363" s="229"/>
      <c r="H363" s="232">
        <v>58</v>
      </c>
      <c r="I363" s="233"/>
      <c r="J363" s="229"/>
      <c r="K363" s="229"/>
      <c r="L363" s="234"/>
      <c r="M363" s="235"/>
      <c r="N363" s="236"/>
      <c r="O363" s="236"/>
      <c r="P363" s="236"/>
      <c r="Q363" s="236"/>
      <c r="R363" s="236"/>
      <c r="S363" s="236"/>
      <c r="T363" s="23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38" t="s">
        <v>161</v>
      </c>
      <c r="AU363" s="238" t="s">
        <v>86</v>
      </c>
      <c r="AV363" s="14" t="s">
        <v>86</v>
      </c>
      <c r="AW363" s="14" t="s">
        <v>34</v>
      </c>
      <c r="AX363" s="14" t="s">
        <v>75</v>
      </c>
      <c r="AY363" s="238" t="s">
        <v>151</v>
      </c>
    </row>
    <row r="364" s="15" customFormat="1">
      <c r="A364" s="15"/>
      <c r="B364" s="239"/>
      <c r="C364" s="240"/>
      <c r="D364" s="219" t="s">
        <v>161</v>
      </c>
      <c r="E364" s="241" t="s">
        <v>97</v>
      </c>
      <c r="F364" s="242" t="s">
        <v>165</v>
      </c>
      <c r="G364" s="240"/>
      <c r="H364" s="243">
        <v>58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49" t="s">
        <v>161</v>
      </c>
      <c r="AU364" s="249" t="s">
        <v>86</v>
      </c>
      <c r="AV364" s="15" t="s">
        <v>157</v>
      </c>
      <c r="AW364" s="15" t="s">
        <v>34</v>
      </c>
      <c r="AX364" s="15" t="s">
        <v>80</v>
      </c>
      <c r="AY364" s="249" t="s">
        <v>151</v>
      </c>
    </row>
    <row r="365" s="2" customFormat="1" ht="37.8" customHeight="1">
      <c r="A365" s="39"/>
      <c r="B365" s="40"/>
      <c r="C365" s="199" t="s">
        <v>440</v>
      </c>
      <c r="D365" s="199" t="s">
        <v>153</v>
      </c>
      <c r="E365" s="200" t="s">
        <v>441</v>
      </c>
      <c r="F365" s="201" t="s">
        <v>442</v>
      </c>
      <c r="G365" s="202" t="s">
        <v>84</v>
      </c>
      <c r="H365" s="203">
        <v>18.800000000000001</v>
      </c>
      <c r="I365" s="204"/>
      <c r="J365" s="205">
        <f>ROUND(I365*H365,2)</f>
        <v>0</v>
      </c>
      <c r="K365" s="201" t="s">
        <v>156</v>
      </c>
      <c r="L365" s="45"/>
      <c r="M365" s="206" t="s">
        <v>19</v>
      </c>
      <c r="N365" s="207" t="s">
        <v>46</v>
      </c>
      <c r="O365" s="85"/>
      <c r="P365" s="208">
        <f>O365*H365</f>
        <v>0</v>
      </c>
      <c r="Q365" s="208">
        <v>0</v>
      </c>
      <c r="R365" s="208">
        <f>Q365*H365</f>
        <v>0</v>
      </c>
      <c r="S365" s="208">
        <v>0</v>
      </c>
      <c r="T365" s="20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0" t="s">
        <v>157</v>
      </c>
      <c r="AT365" s="210" t="s">
        <v>153</v>
      </c>
      <c r="AU365" s="210" t="s">
        <v>86</v>
      </c>
      <c r="AY365" s="18" t="s">
        <v>151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8" t="s">
        <v>80</v>
      </c>
      <c r="BK365" s="211">
        <f>ROUND(I365*H365,2)</f>
        <v>0</v>
      </c>
      <c r="BL365" s="18" t="s">
        <v>157</v>
      </c>
      <c r="BM365" s="210" t="s">
        <v>443</v>
      </c>
    </row>
    <row r="366" s="2" customFormat="1">
      <c r="A366" s="39"/>
      <c r="B366" s="40"/>
      <c r="C366" s="41"/>
      <c r="D366" s="212" t="s">
        <v>159</v>
      </c>
      <c r="E366" s="41"/>
      <c r="F366" s="213" t="s">
        <v>444</v>
      </c>
      <c r="G366" s="41"/>
      <c r="H366" s="41"/>
      <c r="I366" s="214"/>
      <c r="J366" s="41"/>
      <c r="K366" s="41"/>
      <c r="L366" s="45"/>
      <c r="M366" s="215"/>
      <c r="N366" s="216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159</v>
      </c>
      <c r="AU366" s="18" t="s">
        <v>86</v>
      </c>
    </row>
    <row r="367" s="14" customFormat="1">
      <c r="A367" s="14"/>
      <c r="B367" s="228"/>
      <c r="C367" s="229"/>
      <c r="D367" s="219" t="s">
        <v>161</v>
      </c>
      <c r="E367" s="230" t="s">
        <v>19</v>
      </c>
      <c r="F367" s="231" t="s">
        <v>99</v>
      </c>
      <c r="G367" s="229"/>
      <c r="H367" s="232">
        <v>18.800000000000001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38" t="s">
        <v>161</v>
      </c>
      <c r="AU367" s="238" t="s">
        <v>86</v>
      </c>
      <c r="AV367" s="14" t="s">
        <v>86</v>
      </c>
      <c r="AW367" s="14" t="s">
        <v>34</v>
      </c>
      <c r="AX367" s="14" t="s">
        <v>75</v>
      </c>
      <c r="AY367" s="238" t="s">
        <v>151</v>
      </c>
    </row>
    <row r="368" s="15" customFormat="1">
      <c r="A368" s="15"/>
      <c r="B368" s="239"/>
      <c r="C368" s="240"/>
      <c r="D368" s="219" t="s">
        <v>161</v>
      </c>
      <c r="E368" s="241" t="s">
        <v>19</v>
      </c>
      <c r="F368" s="242" t="s">
        <v>165</v>
      </c>
      <c r="G368" s="240"/>
      <c r="H368" s="243">
        <v>18.800000000000001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49" t="s">
        <v>161</v>
      </c>
      <c r="AU368" s="249" t="s">
        <v>86</v>
      </c>
      <c r="AV368" s="15" t="s">
        <v>157</v>
      </c>
      <c r="AW368" s="15" t="s">
        <v>34</v>
      </c>
      <c r="AX368" s="15" t="s">
        <v>80</v>
      </c>
      <c r="AY368" s="249" t="s">
        <v>151</v>
      </c>
    </row>
    <row r="369" s="2" customFormat="1" ht="44.25" customHeight="1">
      <c r="A369" s="39"/>
      <c r="B369" s="40"/>
      <c r="C369" s="199" t="s">
        <v>445</v>
      </c>
      <c r="D369" s="199" t="s">
        <v>153</v>
      </c>
      <c r="E369" s="200" t="s">
        <v>446</v>
      </c>
      <c r="F369" s="201" t="s">
        <v>447</v>
      </c>
      <c r="G369" s="202" t="s">
        <v>84</v>
      </c>
      <c r="H369" s="203">
        <v>58</v>
      </c>
      <c r="I369" s="204"/>
      <c r="J369" s="205">
        <f>ROUND(I369*H369,2)</f>
        <v>0</v>
      </c>
      <c r="K369" s="201" t="s">
        <v>19</v>
      </c>
      <c r="L369" s="45"/>
      <c r="M369" s="206" t="s">
        <v>19</v>
      </c>
      <c r="N369" s="207" t="s">
        <v>46</v>
      </c>
      <c r="O369" s="85"/>
      <c r="P369" s="208">
        <f>O369*H369</f>
        <v>0</v>
      </c>
      <c r="Q369" s="208">
        <v>0</v>
      </c>
      <c r="R369" s="208">
        <f>Q369*H369</f>
        <v>0</v>
      </c>
      <c r="S369" s="208">
        <v>0</v>
      </c>
      <c r="T369" s="20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0" t="s">
        <v>157</v>
      </c>
      <c r="AT369" s="210" t="s">
        <v>153</v>
      </c>
      <c r="AU369" s="210" t="s">
        <v>86</v>
      </c>
      <c r="AY369" s="18" t="s">
        <v>151</v>
      </c>
      <c r="BE369" s="211">
        <f>IF(N369="základní",J369,0)</f>
        <v>0</v>
      </c>
      <c r="BF369" s="211">
        <f>IF(N369="snížená",J369,0)</f>
        <v>0</v>
      </c>
      <c r="BG369" s="211">
        <f>IF(N369="zákl. přenesená",J369,0)</f>
        <v>0</v>
      </c>
      <c r="BH369" s="211">
        <f>IF(N369="sníž. přenesená",J369,0)</f>
        <v>0</v>
      </c>
      <c r="BI369" s="211">
        <f>IF(N369="nulová",J369,0)</f>
        <v>0</v>
      </c>
      <c r="BJ369" s="18" t="s">
        <v>80</v>
      </c>
      <c r="BK369" s="211">
        <f>ROUND(I369*H369,2)</f>
        <v>0</v>
      </c>
      <c r="BL369" s="18" t="s">
        <v>157</v>
      </c>
      <c r="BM369" s="210" t="s">
        <v>448</v>
      </c>
    </row>
    <row r="370" s="14" customFormat="1">
      <c r="A370" s="14"/>
      <c r="B370" s="228"/>
      <c r="C370" s="229"/>
      <c r="D370" s="219" t="s">
        <v>161</v>
      </c>
      <c r="E370" s="230" t="s">
        <v>19</v>
      </c>
      <c r="F370" s="231" t="s">
        <v>97</v>
      </c>
      <c r="G370" s="229"/>
      <c r="H370" s="232">
        <v>58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38" t="s">
        <v>161</v>
      </c>
      <c r="AU370" s="238" t="s">
        <v>86</v>
      </c>
      <c r="AV370" s="14" t="s">
        <v>86</v>
      </c>
      <c r="AW370" s="14" t="s">
        <v>34</v>
      </c>
      <c r="AX370" s="14" t="s">
        <v>75</v>
      </c>
      <c r="AY370" s="238" t="s">
        <v>151</v>
      </c>
    </row>
    <row r="371" s="15" customFormat="1">
      <c r="A371" s="15"/>
      <c r="B371" s="239"/>
      <c r="C371" s="240"/>
      <c r="D371" s="219" t="s">
        <v>161</v>
      </c>
      <c r="E371" s="241" t="s">
        <v>19</v>
      </c>
      <c r="F371" s="242" t="s">
        <v>165</v>
      </c>
      <c r="G371" s="240"/>
      <c r="H371" s="243">
        <v>58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49" t="s">
        <v>161</v>
      </c>
      <c r="AU371" s="249" t="s">
        <v>86</v>
      </c>
      <c r="AV371" s="15" t="s">
        <v>157</v>
      </c>
      <c r="AW371" s="15" t="s">
        <v>34</v>
      </c>
      <c r="AX371" s="15" t="s">
        <v>80</v>
      </c>
      <c r="AY371" s="249" t="s">
        <v>151</v>
      </c>
    </row>
    <row r="372" s="2" customFormat="1" ht="44.25" customHeight="1">
      <c r="A372" s="39"/>
      <c r="B372" s="40"/>
      <c r="C372" s="199" t="s">
        <v>449</v>
      </c>
      <c r="D372" s="199" t="s">
        <v>153</v>
      </c>
      <c r="E372" s="200" t="s">
        <v>450</v>
      </c>
      <c r="F372" s="201" t="s">
        <v>451</v>
      </c>
      <c r="G372" s="202" t="s">
        <v>84</v>
      </c>
      <c r="H372" s="203">
        <v>18.800000000000001</v>
      </c>
      <c r="I372" s="204"/>
      <c r="J372" s="205">
        <f>ROUND(I372*H372,2)</f>
        <v>0</v>
      </c>
      <c r="K372" s="201" t="s">
        <v>156</v>
      </c>
      <c r="L372" s="45"/>
      <c r="M372" s="206" t="s">
        <v>19</v>
      </c>
      <c r="N372" s="207" t="s">
        <v>46</v>
      </c>
      <c r="O372" s="85"/>
      <c r="P372" s="208">
        <f>O372*H372</f>
        <v>0</v>
      </c>
      <c r="Q372" s="208">
        <v>0</v>
      </c>
      <c r="R372" s="208">
        <f>Q372*H372</f>
        <v>0</v>
      </c>
      <c r="S372" s="208">
        <v>0</v>
      </c>
      <c r="T372" s="20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0" t="s">
        <v>157</v>
      </c>
      <c r="AT372" s="210" t="s">
        <v>153</v>
      </c>
      <c r="AU372" s="210" t="s">
        <v>86</v>
      </c>
      <c r="AY372" s="18" t="s">
        <v>151</v>
      </c>
      <c r="BE372" s="211">
        <f>IF(N372="základní",J372,0)</f>
        <v>0</v>
      </c>
      <c r="BF372" s="211">
        <f>IF(N372="snížená",J372,0)</f>
        <v>0</v>
      </c>
      <c r="BG372" s="211">
        <f>IF(N372="zákl. přenesená",J372,0)</f>
        <v>0</v>
      </c>
      <c r="BH372" s="211">
        <f>IF(N372="sníž. přenesená",J372,0)</f>
        <v>0</v>
      </c>
      <c r="BI372" s="211">
        <f>IF(N372="nulová",J372,0)</f>
        <v>0</v>
      </c>
      <c r="BJ372" s="18" t="s">
        <v>80</v>
      </c>
      <c r="BK372" s="211">
        <f>ROUND(I372*H372,2)</f>
        <v>0</v>
      </c>
      <c r="BL372" s="18" t="s">
        <v>157</v>
      </c>
      <c r="BM372" s="210" t="s">
        <v>452</v>
      </c>
    </row>
    <row r="373" s="2" customFormat="1">
      <c r="A373" s="39"/>
      <c r="B373" s="40"/>
      <c r="C373" s="41"/>
      <c r="D373" s="212" t="s">
        <v>159</v>
      </c>
      <c r="E373" s="41"/>
      <c r="F373" s="213" t="s">
        <v>453</v>
      </c>
      <c r="G373" s="41"/>
      <c r="H373" s="41"/>
      <c r="I373" s="214"/>
      <c r="J373" s="41"/>
      <c r="K373" s="41"/>
      <c r="L373" s="45"/>
      <c r="M373" s="215"/>
      <c r="N373" s="216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159</v>
      </c>
      <c r="AU373" s="18" t="s">
        <v>86</v>
      </c>
    </row>
    <row r="374" s="14" customFormat="1">
      <c r="A374" s="14"/>
      <c r="B374" s="228"/>
      <c r="C374" s="229"/>
      <c r="D374" s="219" t="s">
        <v>161</v>
      </c>
      <c r="E374" s="230" t="s">
        <v>19</v>
      </c>
      <c r="F374" s="231" t="s">
        <v>99</v>
      </c>
      <c r="G374" s="229"/>
      <c r="H374" s="232">
        <v>18.800000000000001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38" t="s">
        <v>161</v>
      </c>
      <c r="AU374" s="238" t="s">
        <v>86</v>
      </c>
      <c r="AV374" s="14" t="s">
        <v>86</v>
      </c>
      <c r="AW374" s="14" t="s">
        <v>34</v>
      </c>
      <c r="AX374" s="14" t="s">
        <v>75</v>
      </c>
      <c r="AY374" s="238" t="s">
        <v>151</v>
      </c>
    </row>
    <row r="375" s="15" customFormat="1">
      <c r="A375" s="15"/>
      <c r="B375" s="239"/>
      <c r="C375" s="240"/>
      <c r="D375" s="219" t="s">
        <v>161</v>
      </c>
      <c r="E375" s="241" t="s">
        <v>19</v>
      </c>
      <c r="F375" s="242" t="s">
        <v>165</v>
      </c>
      <c r="G375" s="240"/>
      <c r="H375" s="243">
        <v>18.800000000000001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49" t="s">
        <v>161</v>
      </c>
      <c r="AU375" s="249" t="s">
        <v>86</v>
      </c>
      <c r="AV375" s="15" t="s">
        <v>157</v>
      </c>
      <c r="AW375" s="15" t="s">
        <v>34</v>
      </c>
      <c r="AX375" s="15" t="s">
        <v>80</v>
      </c>
      <c r="AY375" s="249" t="s">
        <v>151</v>
      </c>
    </row>
    <row r="376" s="2" customFormat="1" ht="44.25" customHeight="1">
      <c r="A376" s="39"/>
      <c r="B376" s="40"/>
      <c r="C376" s="199" t="s">
        <v>454</v>
      </c>
      <c r="D376" s="199" t="s">
        <v>153</v>
      </c>
      <c r="E376" s="200" t="s">
        <v>455</v>
      </c>
      <c r="F376" s="201" t="s">
        <v>456</v>
      </c>
      <c r="G376" s="202" t="s">
        <v>84</v>
      </c>
      <c r="H376" s="203">
        <v>93.299999999999997</v>
      </c>
      <c r="I376" s="204"/>
      <c r="J376" s="205">
        <f>ROUND(I376*H376,2)</f>
        <v>0</v>
      </c>
      <c r="K376" s="201" t="s">
        <v>156</v>
      </c>
      <c r="L376" s="45"/>
      <c r="M376" s="206" t="s">
        <v>19</v>
      </c>
      <c r="N376" s="207" t="s">
        <v>46</v>
      </c>
      <c r="O376" s="85"/>
      <c r="P376" s="208">
        <f>O376*H376</f>
        <v>0</v>
      </c>
      <c r="Q376" s="208">
        <v>0</v>
      </c>
      <c r="R376" s="208">
        <f>Q376*H376</f>
        <v>0</v>
      </c>
      <c r="S376" s="208">
        <v>0</v>
      </c>
      <c r="T376" s="20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0" t="s">
        <v>157</v>
      </c>
      <c r="AT376" s="210" t="s">
        <v>153</v>
      </c>
      <c r="AU376" s="210" t="s">
        <v>86</v>
      </c>
      <c r="AY376" s="18" t="s">
        <v>151</v>
      </c>
      <c r="BE376" s="211">
        <f>IF(N376="základní",J376,0)</f>
        <v>0</v>
      </c>
      <c r="BF376" s="211">
        <f>IF(N376="snížená",J376,0)</f>
        <v>0</v>
      </c>
      <c r="BG376" s="211">
        <f>IF(N376="zákl. přenesená",J376,0)</f>
        <v>0</v>
      </c>
      <c r="BH376" s="211">
        <f>IF(N376="sníž. přenesená",J376,0)</f>
        <v>0</v>
      </c>
      <c r="BI376" s="211">
        <f>IF(N376="nulová",J376,0)</f>
        <v>0</v>
      </c>
      <c r="BJ376" s="18" t="s">
        <v>80</v>
      </c>
      <c r="BK376" s="211">
        <f>ROUND(I376*H376,2)</f>
        <v>0</v>
      </c>
      <c r="BL376" s="18" t="s">
        <v>157</v>
      </c>
      <c r="BM376" s="210" t="s">
        <v>457</v>
      </c>
    </row>
    <row r="377" s="2" customFormat="1">
      <c r="A377" s="39"/>
      <c r="B377" s="40"/>
      <c r="C377" s="41"/>
      <c r="D377" s="212" t="s">
        <v>159</v>
      </c>
      <c r="E377" s="41"/>
      <c r="F377" s="213" t="s">
        <v>458</v>
      </c>
      <c r="G377" s="41"/>
      <c r="H377" s="41"/>
      <c r="I377" s="214"/>
      <c r="J377" s="41"/>
      <c r="K377" s="41"/>
      <c r="L377" s="45"/>
      <c r="M377" s="215"/>
      <c r="N377" s="216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159</v>
      </c>
      <c r="AU377" s="18" t="s">
        <v>86</v>
      </c>
    </row>
    <row r="378" s="14" customFormat="1">
      <c r="A378" s="14"/>
      <c r="B378" s="228"/>
      <c r="C378" s="229"/>
      <c r="D378" s="219" t="s">
        <v>161</v>
      </c>
      <c r="E378" s="230" t="s">
        <v>19</v>
      </c>
      <c r="F378" s="231" t="s">
        <v>94</v>
      </c>
      <c r="G378" s="229"/>
      <c r="H378" s="232">
        <v>93.299999999999997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38" t="s">
        <v>161</v>
      </c>
      <c r="AU378" s="238" t="s">
        <v>86</v>
      </c>
      <c r="AV378" s="14" t="s">
        <v>86</v>
      </c>
      <c r="AW378" s="14" t="s">
        <v>34</v>
      </c>
      <c r="AX378" s="14" t="s">
        <v>75</v>
      </c>
      <c r="AY378" s="238" t="s">
        <v>151</v>
      </c>
    </row>
    <row r="379" s="15" customFormat="1">
      <c r="A379" s="15"/>
      <c r="B379" s="239"/>
      <c r="C379" s="240"/>
      <c r="D379" s="219" t="s">
        <v>161</v>
      </c>
      <c r="E379" s="241" t="s">
        <v>19</v>
      </c>
      <c r="F379" s="242" t="s">
        <v>165</v>
      </c>
      <c r="G379" s="240"/>
      <c r="H379" s="243">
        <v>93.299999999999997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49" t="s">
        <v>161</v>
      </c>
      <c r="AU379" s="249" t="s">
        <v>86</v>
      </c>
      <c r="AV379" s="15" t="s">
        <v>157</v>
      </c>
      <c r="AW379" s="15" t="s">
        <v>34</v>
      </c>
      <c r="AX379" s="15" t="s">
        <v>80</v>
      </c>
      <c r="AY379" s="249" t="s">
        <v>151</v>
      </c>
    </row>
    <row r="380" s="2" customFormat="1" ht="44.25" customHeight="1">
      <c r="A380" s="39"/>
      <c r="B380" s="40"/>
      <c r="C380" s="199" t="s">
        <v>459</v>
      </c>
      <c r="D380" s="199" t="s">
        <v>153</v>
      </c>
      <c r="E380" s="200" t="s">
        <v>460</v>
      </c>
      <c r="F380" s="201" t="s">
        <v>461</v>
      </c>
      <c r="G380" s="202" t="s">
        <v>84</v>
      </c>
      <c r="H380" s="203">
        <v>125.3</v>
      </c>
      <c r="I380" s="204"/>
      <c r="J380" s="205">
        <f>ROUND(I380*H380,2)</f>
        <v>0</v>
      </c>
      <c r="K380" s="201" t="s">
        <v>156</v>
      </c>
      <c r="L380" s="45"/>
      <c r="M380" s="206" t="s">
        <v>19</v>
      </c>
      <c r="N380" s="207" t="s">
        <v>46</v>
      </c>
      <c r="O380" s="85"/>
      <c r="P380" s="208">
        <f>O380*H380</f>
        <v>0</v>
      </c>
      <c r="Q380" s="208">
        <v>0</v>
      </c>
      <c r="R380" s="208">
        <f>Q380*H380</f>
        <v>0</v>
      </c>
      <c r="S380" s="208">
        <v>0</v>
      </c>
      <c r="T380" s="20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0" t="s">
        <v>157</v>
      </c>
      <c r="AT380" s="210" t="s">
        <v>153</v>
      </c>
      <c r="AU380" s="210" t="s">
        <v>86</v>
      </c>
      <c r="AY380" s="18" t="s">
        <v>151</v>
      </c>
      <c r="BE380" s="211">
        <f>IF(N380="základní",J380,0)</f>
        <v>0</v>
      </c>
      <c r="BF380" s="211">
        <f>IF(N380="snížená",J380,0)</f>
        <v>0</v>
      </c>
      <c r="BG380" s="211">
        <f>IF(N380="zákl. přenesená",J380,0)</f>
        <v>0</v>
      </c>
      <c r="BH380" s="211">
        <f>IF(N380="sníž. přenesená",J380,0)</f>
        <v>0</v>
      </c>
      <c r="BI380" s="211">
        <f>IF(N380="nulová",J380,0)</f>
        <v>0</v>
      </c>
      <c r="BJ380" s="18" t="s">
        <v>80</v>
      </c>
      <c r="BK380" s="211">
        <f>ROUND(I380*H380,2)</f>
        <v>0</v>
      </c>
      <c r="BL380" s="18" t="s">
        <v>157</v>
      </c>
      <c r="BM380" s="210" t="s">
        <v>462</v>
      </c>
    </row>
    <row r="381" s="2" customFormat="1">
      <c r="A381" s="39"/>
      <c r="B381" s="40"/>
      <c r="C381" s="41"/>
      <c r="D381" s="212" t="s">
        <v>159</v>
      </c>
      <c r="E381" s="41"/>
      <c r="F381" s="213" t="s">
        <v>463</v>
      </c>
      <c r="G381" s="41"/>
      <c r="H381" s="41"/>
      <c r="I381" s="214"/>
      <c r="J381" s="41"/>
      <c r="K381" s="41"/>
      <c r="L381" s="45"/>
      <c r="M381" s="215"/>
      <c r="N381" s="216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159</v>
      </c>
      <c r="AU381" s="18" t="s">
        <v>86</v>
      </c>
    </row>
    <row r="382" s="14" customFormat="1">
      <c r="A382" s="14"/>
      <c r="B382" s="228"/>
      <c r="C382" s="229"/>
      <c r="D382" s="219" t="s">
        <v>161</v>
      </c>
      <c r="E382" s="230" t="s">
        <v>19</v>
      </c>
      <c r="F382" s="231" t="s">
        <v>92</v>
      </c>
      <c r="G382" s="229"/>
      <c r="H382" s="232">
        <v>32</v>
      </c>
      <c r="I382" s="233"/>
      <c r="J382" s="229"/>
      <c r="K382" s="229"/>
      <c r="L382" s="234"/>
      <c r="M382" s="235"/>
      <c r="N382" s="236"/>
      <c r="O382" s="236"/>
      <c r="P382" s="236"/>
      <c r="Q382" s="236"/>
      <c r="R382" s="236"/>
      <c r="S382" s="236"/>
      <c r="T382" s="23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38" t="s">
        <v>161</v>
      </c>
      <c r="AU382" s="238" t="s">
        <v>86</v>
      </c>
      <c r="AV382" s="14" t="s">
        <v>86</v>
      </c>
      <c r="AW382" s="14" t="s">
        <v>34</v>
      </c>
      <c r="AX382" s="14" t="s">
        <v>75</v>
      </c>
      <c r="AY382" s="238" t="s">
        <v>151</v>
      </c>
    </row>
    <row r="383" s="14" customFormat="1">
      <c r="A383" s="14"/>
      <c r="B383" s="228"/>
      <c r="C383" s="229"/>
      <c r="D383" s="219" t="s">
        <v>161</v>
      </c>
      <c r="E383" s="230" t="s">
        <v>19</v>
      </c>
      <c r="F383" s="231" t="s">
        <v>94</v>
      </c>
      <c r="G383" s="229"/>
      <c r="H383" s="232">
        <v>93.299999999999997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38" t="s">
        <v>161</v>
      </c>
      <c r="AU383" s="238" t="s">
        <v>86</v>
      </c>
      <c r="AV383" s="14" t="s">
        <v>86</v>
      </c>
      <c r="AW383" s="14" t="s">
        <v>34</v>
      </c>
      <c r="AX383" s="14" t="s">
        <v>75</v>
      </c>
      <c r="AY383" s="238" t="s">
        <v>151</v>
      </c>
    </row>
    <row r="384" s="15" customFormat="1">
      <c r="A384" s="15"/>
      <c r="B384" s="239"/>
      <c r="C384" s="240"/>
      <c r="D384" s="219" t="s">
        <v>161</v>
      </c>
      <c r="E384" s="241" t="s">
        <v>19</v>
      </c>
      <c r="F384" s="242" t="s">
        <v>165</v>
      </c>
      <c r="G384" s="240"/>
      <c r="H384" s="243">
        <v>125.3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49" t="s">
        <v>161</v>
      </c>
      <c r="AU384" s="249" t="s">
        <v>86</v>
      </c>
      <c r="AV384" s="15" t="s">
        <v>157</v>
      </c>
      <c r="AW384" s="15" t="s">
        <v>34</v>
      </c>
      <c r="AX384" s="15" t="s">
        <v>80</v>
      </c>
      <c r="AY384" s="249" t="s">
        <v>151</v>
      </c>
    </row>
    <row r="385" s="2" customFormat="1" ht="44.25" customHeight="1">
      <c r="A385" s="39"/>
      <c r="B385" s="40"/>
      <c r="C385" s="199" t="s">
        <v>464</v>
      </c>
      <c r="D385" s="199" t="s">
        <v>153</v>
      </c>
      <c r="E385" s="200" t="s">
        <v>465</v>
      </c>
      <c r="F385" s="201" t="s">
        <v>466</v>
      </c>
      <c r="G385" s="202" t="s">
        <v>84</v>
      </c>
      <c r="H385" s="203">
        <v>58</v>
      </c>
      <c r="I385" s="204"/>
      <c r="J385" s="205">
        <f>ROUND(I385*H385,2)</f>
        <v>0</v>
      </c>
      <c r="K385" s="201" t="s">
        <v>156</v>
      </c>
      <c r="L385" s="45"/>
      <c r="M385" s="206" t="s">
        <v>19</v>
      </c>
      <c r="N385" s="207" t="s">
        <v>46</v>
      </c>
      <c r="O385" s="85"/>
      <c r="P385" s="208">
        <f>O385*H385</f>
        <v>0</v>
      </c>
      <c r="Q385" s="208">
        <v>0</v>
      </c>
      <c r="R385" s="208">
        <f>Q385*H385</f>
        <v>0</v>
      </c>
      <c r="S385" s="208">
        <v>0</v>
      </c>
      <c r="T385" s="20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0" t="s">
        <v>157</v>
      </c>
      <c r="AT385" s="210" t="s">
        <v>153</v>
      </c>
      <c r="AU385" s="210" t="s">
        <v>86</v>
      </c>
      <c r="AY385" s="18" t="s">
        <v>151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18" t="s">
        <v>80</v>
      </c>
      <c r="BK385" s="211">
        <f>ROUND(I385*H385,2)</f>
        <v>0</v>
      </c>
      <c r="BL385" s="18" t="s">
        <v>157</v>
      </c>
      <c r="BM385" s="210" t="s">
        <v>467</v>
      </c>
    </row>
    <row r="386" s="2" customFormat="1">
      <c r="A386" s="39"/>
      <c r="B386" s="40"/>
      <c r="C386" s="41"/>
      <c r="D386" s="212" t="s">
        <v>159</v>
      </c>
      <c r="E386" s="41"/>
      <c r="F386" s="213" t="s">
        <v>468</v>
      </c>
      <c r="G386" s="41"/>
      <c r="H386" s="41"/>
      <c r="I386" s="214"/>
      <c r="J386" s="41"/>
      <c r="K386" s="41"/>
      <c r="L386" s="45"/>
      <c r="M386" s="215"/>
      <c r="N386" s="216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159</v>
      </c>
      <c r="AU386" s="18" t="s">
        <v>86</v>
      </c>
    </row>
    <row r="387" s="14" customFormat="1">
      <c r="A387" s="14"/>
      <c r="B387" s="228"/>
      <c r="C387" s="229"/>
      <c r="D387" s="219" t="s">
        <v>161</v>
      </c>
      <c r="E387" s="230" t="s">
        <v>19</v>
      </c>
      <c r="F387" s="231" t="s">
        <v>97</v>
      </c>
      <c r="G387" s="229"/>
      <c r="H387" s="232">
        <v>58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38" t="s">
        <v>161</v>
      </c>
      <c r="AU387" s="238" t="s">
        <v>86</v>
      </c>
      <c r="AV387" s="14" t="s">
        <v>86</v>
      </c>
      <c r="AW387" s="14" t="s">
        <v>34</v>
      </c>
      <c r="AX387" s="14" t="s">
        <v>75</v>
      </c>
      <c r="AY387" s="238" t="s">
        <v>151</v>
      </c>
    </row>
    <row r="388" s="15" customFormat="1">
      <c r="A388" s="15"/>
      <c r="B388" s="239"/>
      <c r="C388" s="240"/>
      <c r="D388" s="219" t="s">
        <v>161</v>
      </c>
      <c r="E388" s="241" t="s">
        <v>19</v>
      </c>
      <c r="F388" s="242" t="s">
        <v>165</v>
      </c>
      <c r="G388" s="240"/>
      <c r="H388" s="243">
        <v>58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49" t="s">
        <v>161</v>
      </c>
      <c r="AU388" s="249" t="s">
        <v>86</v>
      </c>
      <c r="AV388" s="15" t="s">
        <v>157</v>
      </c>
      <c r="AW388" s="15" t="s">
        <v>34</v>
      </c>
      <c r="AX388" s="15" t="s">
        <v>80</v>
      </c>
      <c r="AY388" s="249" t="s">
        <v>151</v>
      </c>
    </row>
    <row r="389" s="2" customFormat="1" ht="44.25" customHeight="1">
      <c r="A389" s="39"/>
      <c r="B389" s="40"/>
      <c r="C389" s="199" t="s">
        <v>469</v>
      </c>
      <c r="D389" s="199" t="s">
        <v>153</v>
      </c>
      <c r="E389" s="200" t="s">
        <v>470</v>
      </c>
      <c r="F389" s="201" t="s">
        <v>471</v>
      </c>
      <c r="G389" s="202" t="s">
        <v>84</v>
      </c>
      <c r="H389" s="203">
        <v>18.800000000000001</v>
      </c>
      <c r="I389" s="204"/>
      <c r="J389" s="205">
        <f>ROUND(I389*H389,2)</f>
        <v>0</v>
      </c>
      <c r="K389" s="201" t="s">
        <v>156</v>
      </c>
      <c r="L389" s="45"/>
      <c r="M389" s="206" t="s">
        <v>19</v>
      </c>
      <c r="N389" s="207" t="s">
        <v>46</v>
      </c>
      <c r="O389" s="85"/>
      <c r="P389" s="208">
        <f>O389*H389</f>
        <v>0</v>
      </c>
      <c r="Q389" s="208">
        <v>0</v>
      </c>
      <c r="R389" s="208">
        <f>Q389*H389</f>
        <v>0</v>
      </c>
      <c r="S389" s="208">
        <v>0</v>
      </c>
      <c r="T389" s="20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0" t="s">
        <v>157</v>
      </c>
      <c r="AT389" s="210" t="s">
        <v>153</v>
      </c>
      <c r="AU389" s="210" t="s">
        <v>86</v>
      </c>
      <c r="AY389" s="18" t="s">
        <v>151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18" t="s">
        <v>80</v>
      </c>
      <c r="BK389" s="211">
        <f>ROUND(I389*H389,2)</f>
        <v>0</v>
      </c>
      <c r="BL389" s="18" t="s">
        <v>157</v>
      </c>
      <c r="BM389" s="210" t="s">
        <v>472</v>
      </c>
    </row>
    <row r="390" s="2" customFormat="1">
      <c r="A390" s="39"/>
      <c r="B390" s="40"/>
      <c r="C390" s="41"/>
      <c r="D390" s="212" t="s">
        <v>159</v>
      </c>
      <c r="E390" s="41"/>
      <c r="F390" s="213" t="s">
        <v>473</v>
      </c>
      <c r="G390" s="41"/>
      <c r="H390" s="41"/>
      <c r="I390" s="214"/>
      <c r="J390" s="41"/>
      <c r="K390" s="41"/>
      <c r="L390" s="45"/>
      <c r="M390" s="215"/>
      <c r="N390" s="216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159</v>
      </c>
      <c r="AU390" s="18" t="s">
        <v>86</v>
      </c>
    </row>
    <row r="391" s="14" customFormat="1">
      <c r="A391" s="14"/>
      <c r="B391" s="228"/>
      <c r="C391" s="229"/>
      <c r="D391" s="219" t="s">
        <v>161</v>
      </c>
      <c r="E391" s="230" t="s">
        <v>19</v>
      </c>
      <c r="F391" s="231" t="s">
        <v>99</v>
      </c>
      <c r="G391" s="229"/>
      <c r="H391" s="232">
        <v>18.800000000000001</v>
      </c>
      <c r="I391" s="233"/>
      <c r="J391" s="229"/>
      <c r="K391" s="229"/>
      <c r="L391" s="234"/>
      <c r="M391" s="235"/>
      <c r="N391" s="236"/>
      <c r="O391" s="236"/>
      <c r="P391" s="236"/>
      <c r="Q391" s="236"/>
      <c r="R391" s="236"/>
      <c r="S391" s="236"/>
      <c r="T391" s="23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38" t="s">
        <v>161</v>
      </c>
      <c r="AU391" s="238" t="s">
        <v>86</v>
      </c>
      <c r="AV391" s="14" t="s">
        <v>86</v>
      </c>
      <c r="AW391" s="14" t="s">
        <v>34</v>
      </c>
      <c r="AX391" s="14" t="s">
        <v>75</v>
      </c>
      <c r="AY391" s="238" t="s">
        <v>151</v>
      </c>
    </row>
    <row r="392" s="15" customFormat="1">
      <c r="A392" s="15"/>
      <c r="B392" s="239"/>
      <c r="C392" s="240"/>
      <c r="D392" s="219" t="s">
        <v>161</v>
      </c>
      <c r="E392" s="241" t="s">
        <v>19</v>
      </c>
      <c r="F392" s="242" t="s">
        <v>165</v>
      </c>
      <c r="G392" s="240"/>
      <c r="H392" s="243">
        <v>18.800000000000001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49" t="s">
        <v>161</v>
      </c>
      <c r="AU392" s="249" t="s">
        <v>86</v>
      </c>
      <c r="AV392" s="15" t="s">
        <v>157</v>
      </c>
      <c r="AW392" s="15" t="s">
        <v>34</v>
      </c>
      <c r="AX392" s="15" t="s">
        <v>80</v>
      </c>
      <c r="AY392" s="249" t="s">
        <v>151</v>
      </c>
    </row>
    <row r="393" s="2" customFormat="1" ht="33" customHeight="1">
      <c r="A393" s="39"/>
      <c r="B393" s="40"/>
      <c r="C393" s="199" t="s">
        <v>474</v>
      </c>
      <c r="D393" s="199" t="s">
        <v>153</v>
      </c>
      <c r="E393" s="200" t="s">
        <v>475</v>
      </c>
      <c r="F393" s="201" t="s">
        <v>476</v>
      </c>
      <c r="G393" s="202" t="s">
        <v>84</v>
      </c>
      <c r="H393" s="203">
        <v>6.5</v>
      </c>
      <c r="I393" s="204"/>
      <c r="J393" s="205">
        <f>ROUND(I393*H393,2)</f>
        <v>0</v>
      </c>
      <c r="K393" s="201" t="s">
        <v>156</v>
      </c>
      <c r="L393" s="45"/>
      <c r="M393" s="206" t="s">
        <v>19</v>
      </c>
      <c r="N393" s="207" t="s">
        <v>46</v>
      </c>
      <c r="O393" s="85"/>
      <c r="P393" s="208">
        <f>O393*H393</f>
        <v>0</v>
      </c>
      <c r="Q393" s="208">
        <v>0</v>
      </c>
      <c r="R393" s="208">
        <f>Q393*H393</f>
        <v>0</v>
      </c>
      <c r="S393" s="208">
        <v>0</v>
      </c>
      <c r="T393" s="20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0" t="s">
        <v>157</v>
      </c>
      <c r="AT393" s="210" t="s">
        <v>153</v>
      </c>
      <c r="AU393" s="210" t="s">
        <v>86</v>
      </c>
      <c r="AY393" s="18" t="s">
        <v>151</v>
      </c>
      <c r="BE393" s="211">
        <f>IF(N393="základní",J393,0)</f>
        <v>0</v>
      </c>
      <c r="BF393" s="211">
        <f>IF(N393="snížená",J393,0)</f>
        <v>0</v>
      </c>
      <c r="BG393" s="211">
        <f>IF(N393="zákl. přenesená",J393,0)</f>
        <v>0</v>
      </c>
      <c r="BH393" s="211">
        <f>IF(N393="sníž. přenesená",J393,0)</f>
        <v>0</v>
      </c>
      <c r="BI393" s="211">
        <f>IF(N393="nulová",J393,0)</f>
        <v>0</v>
      </c>
      <c r="BJ393" s="18" t="s">
        <v>80</v>
      </c>
      <c r="BK393" s="211">
        <f>ROUND(I393*H393,2)</f>
        <v>0</v>
      </c>
      <c r="BL393" s="18" t="s">
        <v>157</v>
      </c>
      <c r="BM393" s="210" t="s">
        <v>477</v>
      </c>
    </row>
    <row r="394" s="2" customFormat="1">
      <c r="A394" s="39"/>
      <c r="B394" s="40"/>
      <c r="C394" s="41"/>
      <c r="D394" s="212" t="s">
        <v>159</v>
      </c>
      <c r="E394" s="41"/>
      <c r="F394" s="213" t="s">
        <v>478</v>
      </c>
      <c r="G394" s="41"/>
      <c r="H394" s="41"/>
      <c r="I394" s="214"/>
      <c r="J394" s="41"/>
      <c r="K394" s="41"/>
      <c r="L394" s="45"/>
      <c r="M394" s="215"/>
      <c r="N394" s="216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159</v>
      </c>
      <c r="AU394" s="18" t="s">
        <v>86</v>
      </c>
    </row>
    <row r="395" s="2" customFormat="1" ht="44.25" customHeight="1">
      <c r="A395" s="39"/>
      <c r="B395" s="40"/>
      <c r="C395" s="199" t="s">
        <v>176</v>
      </c>
      <c r="D395" s="199" t="s">
        <v>153</v>
      </c>
      <c r="E395" s="200" t="s">
        <v>479</v>
      </c>
      <c r="F395" s="201" t="s">
        <v>480</v>
      </c>
      <c r="G395" s="202" t="s">
        <v>84</v>
      </c>
      <c r="H395" s="203">
        <v>6.5</v>
      </c>
      <c r="I395" s="204"/>
      <c r="J395" s="205">
        <f>ROUND(I395*H395,2)</f>
        <v>0</v>
      </c>
      <c r="K395" s="201" t="s">
        <v>156</v>
      </c>
      <c r="L395" s="45"/>
      <c r="M395" s="206" t="s">
        <v>19</v>
      </c>
      <c r="N395" s="207" t="s">
        <v>46</v>
      </c>
      <c r="O395" s="85"/>
      <c r="P395" s="208">
        <f>O395*H395</f>
        <v>0</v>
      </c>
      <c r="Q395" s="208">
        <v>0</v>
      </c>
      <c r="R395" s="208">
        <f>Q395*H395</f>
        <v>0</v>
      </c>
      <c r="S395" s="208">
        <v>0</v>
      </c>
      <c r="T395" s="20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0" t="s">
        <v>157</v>
      </c>
      <c r="AT395" s="210" t="s">
        <v>153</v>
      </c>
      <c r="AU395" s="210" t="s">
        <v>86</v>
      </c>
      <c r="AY395" s="18" t="s">
        <v>151</v>
      </c>
      <c r="BE395" s="211">
        <f>IF(N395="základní",J395,0)</f>
        <v>0</v>
      </c>
      <c r="BF395" s="211">
        <f>IF(N395="snížená",J395,0)</f>
        <v>0</v>
      </c>
      <c r="BG395" s="211">
        <f>IF(N395="zákl. přenesená",J395,0)</f>
        <v>0</v>
      </c>
      <c r="BH395" s="211">
        <f>IF(N395="sníž. přenesená",J395,0)</f>
        <v>0</v>
      </c>
      <c r="BI395" s="211">
        <f>IF(N395="nulová",J395,0)</f>
        <v>0</v>
      </c>
      <c r="BJ395" s="18" t="s">
        <v>80</v>
      </c>
      <c r="BK395" s="211">
        <f>ROUND(I395*H395,2)</f>
        <v>0</v>
      </c>
      <c r="BL395" s="18" t="s">
        <v>157</v>
      </c>
      <c r="BM395" s="210" t="s">
        <v>481</v>
      </c>
    </row>
    <row r="396" s="2" customFormat="1">
      <c r="A396" s="39"/>
      <c r="B396" s="40"/>
      <c r="C396" s="41"/>
      <c r="D396" s="212" t="s">
        <v>159</v>
      </c>
      <c r="E396" s="41"/>
      <c r="F396" s="213" t="s">
        <v>482</v>
      </c>
      <c r="G396" s="41"/>
      <c r="H396" s="41"/>
      <c r="I396" s="214"/>
      <c r="J396" s="41"/>
      <c r="K396" s="41"/>
      <c r="L396" s="45"/>
      <c r="M396" s="215"/>
      <c r="N396" s="216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159</v>
      </c>
      <c r="AU396" s="18" t="s">
        <v>86</v>
      </c>
    </row>
    <row r="397" s="13" customFormat="1">
      <c r="A397" s="13"/>
      <c r="B397" s="217"/>
      <c r="C397" s="218"/>
      <c r="D397" s="219" t="s">
        <v>161</v>
      </c>
      <c r="E397" s="220" t="s">
        <v>19</v>
      </c>
      <c r="F397" s="221" t="s">
        <v>162</v>
      </c>
      <c r="G397" s="218"/>
      <c r="H397" s="220" t="s">
        <v>19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27" t="s">
        <v>161</v>
      </c>
      <c r="AU397" s="227" t="s">
        <v>86</v>
      </c>
      <c r="AV397" s="13" t="s">
        <v>80</v>
      </c>
      <c r="AW397" s="13" t="s">
        <v>34</v>
      </c>
      <c r="AX397" s="13" t="s">
        <v>75</v>
      </c>
      <c r="AY397" s="227" t="s">
        <v>151</v>
      </c>
    </row>
    <row r="398" s="13" customFormat="1">
      <c r="A398" s="13"/>
      <c r="B398" s="217"/>
      <c r="C398" s="218"/>
      <c r="D398" s="219" t="s">
        <v>161</v>
      </c>
      <c r="E398" s="220" t="s">
        <v>19</v>
      </c>
      <c r="F398" s="221" t="s">
        <v>188</v>
      </c>
      <c r="G398" s="218"/>
      <c r="H398" s="220" t="s">
        <v>19</v>
      </c>
      <c r="I398" s="222"/>
      <c r="J398" s="218"/>
      <c r="K398" s="218"/>
      <c r="L398" s="223"/>
      <c r="M398" s="224"/>
      <c r="N398" s="225"/>
      <c r="O398" s="225"/>
      <c r="P398" s="225"/>
      <c r="Q398" s="225"/>
      <c r="R398" s="225"/>
      <c r="S398" s="225"/>
      <c r="T398" s="22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27" t="s">
        <v>161</v>
      </c>
      <c r="AU398" s="227" t="s">
        <v>86</v>
      </c>
      <c r="AV398" s="13" t="s">
        <v>80</v>
      </c>
      <c r="AW398" s="13" t="s">
        <v>34</v>
      </c>
      <c r="AX398" s="13" t="s">
        <v>75</v>
      </c>
      <c r="AY398" s="227" t="s">
        <v>151</v>
      </c>
    </row>
    <row r="399" s="14" customFormat="1">
      <c r="A399" s="14"/>
      <c r="B399" s="228"/>
      <c r="C399" s="229"/>
      <c r="D399" s="219" t="s">
        <v>161</v>
      </c>
      <c r="E399" s="230" t="s">
        <v>19</v>
      </c>
      <c r="F399" s="231" t="s">
        <v>483</v>
      </c>
      <c r="G399" s="229"/>
      <c r="H399" s="232">
        <v>6.5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38" t="s">
        <v>161</v>
      </c>
      <c r="AU399" s="238" t="s">
        <v>86</v>
      </c>
      <c r="AV399" s="14" t="s">
        <v>86</v>
      </c>
      <c r="AW399" s="14" t="s">
        <v>34</v>
      </c>
      <c r="AX399" s="14" t="s">
        <v>75</v>
      </c>
      <c r="AY399" s="238" t="s">
        <v>151</v>
      </c>
    </row>
    <row r="400" s="15" customFormat="1">
      <c r="A400" s="15"/>
      <c r="B400" s="239"/>
      <c r="C400" s="240"/>
      <c r="D400" s="219" t="s">
        <v>161</v>
      </c>
      <c r="E400" s="241" t="s">
        <v>19</v>
      </c>
      <c r="F400" s="242" t="s">
        <v>165</v>
      </c>
      <c r="G400" s="240"/>
      <c r="H400" s="243">
        <v>6.5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49" t="s">
        <v>161</v>
      </c>
      <c r="AU400" s="249" t="s">
        <v>86</v>
      </c>
      <c r="AV400" s="15" t="s">
        <v>157</v>
      </c>
      <c r="AW400" s="15" t="s">
        <v>34</v>
      </c>
      <c r="AX400" s="15" t="s">
        <v>80</v>
      </c>
      <c r="AY400" s="249" t="s">
        <v>151</v>
      </c>
    </row>
    <row r="401" s="2" customFormat="1" ht="55.5" customHeight="1">
      <c r="A401" s="39"/>
      <c r="B401" s="40"/>
      <c r="C401" s="199" t="s">
        <v>98</v>
      </c>
      <c r="D401" s="199" t="s">
        <v>153</v>
      </c>
      <c r="E401" s="200" t="s">
        <v>484</v>
      </c>
      <c r="F401" s="201" t="s">
        <v>485</v>
      </c>
      <c r="G401" s="202" t="s">
        <v>84</v>
      </c>
      <c r="H401" s="203">
        <v>93.299999999999997</v>
      </c>
      <c r="I401" s="204"/>
      <c r="J401" s="205">
        <f>ROUND(I401*H401,2)</f>
        <v>0</v>
      </c>
      <c r="K401" s="201" t="s">
        <v>156</v>
      </c>
      <c r="L401" s="45"/>
      <c r="M401" s="206" t="s">
        <v>19</v>
      </c>
      <c r="N401" s="207" t="s">
        <v>46</v>
      </c>
      <c r="O401" s="85"/>
      <c r="P401" s="208">
        <f>O401*H401</f>
        <v>0</v>
      </c>
      <c r="Q401" s="208">
        <v>0.1837</v>
      </c>
      <c r="R401" s="208">
        <f>Q401*H401</f>
        <v>17.139209999999999</v>
      </c>
      <c r="S401" s="208">
        <v>0</v>
      </c>
      <c r="T401" s="20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0" t="s">
        <v>157</v>
      </c>
      <c r="AT401" s="210" t="s">
        <v>153</v>
      </c>
      <c r="AU401" s="210" t="s">
        <v>86</v>
      </c>
      <c r="AY401" s="18" t="s">
        <v>151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18" t="s">
        <v>80</v>
      </c>
      <c r="BK401" s="211">
        <f>ROUND(I401*H401,2)</f>
        <v>0</v>
      </c>
      <c r="BL401" s="18" t="s">
        <v>157</v>
      </c>
      <c r="BM401" s="210" t="s">
        <v>486</v>
      </c>
    </row>
    <row r="402" s="2" customFormat="1">
      <c r="A402" s="39"/>
      <c r="B402" s="40"/>
      <c r="C402" s="41"/>
      <c r="D402" s="212" t="s">
        <v>159</v>
      </c>
      <c r="E402" s="41"/>
      <c r="F402" s="213" t="s">
        <v>487</v>
      </c>
      <c r="G402" s="41"/>
      <c r="H402" s="41"/>
      <c r="I402" s="214"/>
      <c r="J402" s="41"/>
      <c r="K402" s="41"/>
      <c r="L402" s="45"/>
      <c r="M402" s="215"/>
      <c r="N402" s="216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159</v>
      </c>
      <c r="AU402" s="18" t="s">
        <v>86</v>
      </c>
    </row>
    <row r="403" s="13" customFormat="1">
      <c r="A403" s="13"/>
      <c r="B403" s="217"/>
      <c r="C403" s="218"/>
      <c r="D403" s="219" t="s">
        <v>161</v>
      </c>
      <c r="E403" s="220" t="s">
        <v>19</v>
      </c>
      <c r="F403" s="221" t="s">
        <v>162</v>
      </c>
      <c r="G403" s="218"/>
      <c r="H403" s="220" t="s">
        <v>19</v>
      </c>
      <c r="I403" s="222"/>
      <c r="J403" s="218"/>
      <c r="K403" s="218"/>
      <c r="L403" s="223"/>
      <c r="M403" s="224"/>
      <c r="N403" s="225"/>
      <c r="O403" s="225"/>
      <c r="P403" s="225"/>
      <c r="Q403" s="225"/>
      <c r="R403" s="225"/>
      <c r="S403" s="225"/>
      <c r="T403" s="22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27" t="s">
        <v>161</v>
      </c>
      <c r="AU403" s="227" t="s">
        <v>86</v>
      </c>
      <c r="AV403" s="13" t="s">
        <v>80</v>
      </c>
      <c r="AW403" s="13" t="s">
        <v>34</v>
      </c>
      <c r="AX403" s="13" t="s">
        <v>75</v>
      </c>
      <c r="AY403" s="227" t="s">
        <v>151</v>
      </c>
    </row>
    <row r="404" s="13" customFormat="1">
      <c r="A404" s="13"/>
      <c r="B404" s="217"/>
      <c r="C404" s="218"/>
      <c r="D404" s="219" t="s">
        <v>161</v>
      </c>
      <c r="E404" s="220" t="s">
        <v>19</v>
      </c>
      <c r="F404" s="221" t="s">
        <v>221</v>
      </c>
      <c r="G404" s="218"/>
      <c r="H404" s="220" t="s">
        <v>19</v>
      </c>
      <c r="I404" s="222"/>
      <c r="J404" s="218"/>
      <c r="K404" s="218"/>
      <c r="L404" s="223"/>
      <c r="M404" s="224"/>
      <c r="N404" s="225"/>
      <c r="O404" s="225"/>
      <c r="P404" s="225"/>
      <c r="Q404" s="225"/>
      <c r="R404" s="225"/>
      <c r="S404" s="225"/>
      <c r="T404" s="22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27" t="s">
        <v>161</v>
      </c>
      <c r="AU404" s="227" t="s">
        <v>86</v>
      </c>
      <c r="AV404" s="13" t="s">
        <v>80</v>
      </c>
      <c r="AW404" s="13" t="s">
        <v>34</v>
      </c>
      <c r="AX404" s="13" t="s">
        <v>75</v>
      </c>
      <c r="AY404" s="227" t="s">
        <v>151</v>
      </c>
    </row>
    <row r="405" s="14" customFormat="1">
      <c r="A405" s="14"/>
      <c r="B405" s="228"/>
      <c r="C405" s="229"/>
      <c r="D405" s="219" t="s">
        <v>161</v>
      </c>
      <c r="E405" s="230" t="s">
        <v>19</v>
      </c>
      <c r="F405" s="231" t="s">
        <v>96</v>
      </c>
      <c r="G405" s="229"/>
      <c r="H405" s="232">
        <v>93.299999999999997</v>
      </c>
      <c r="I405" s="233"/>
      <c r="J405" s="229"/>
      <c r="K405" s="229"/>
      <c r="L405" s="234"/>
      <c r="M405" s="235"/>
      <c r="N405" s="236"/>
      <c r="O405" s="236"/>
      <c r="P405" s="236"/>
      <c r="Q405" s="236"/>
      <c r="R405" s="236"/>
      <c r="S405" s="236"/>
      <c r="T405" s="23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38" t="s">
        <v>161</v>
      </c>
      <c r="AU405" s="238" t="s">
        <v>86</v>
      </c>
      <c r="AV405" s="14" t="s">
        <v>86</v>
      </c>
      <c r="AW405" s="14" t="s">
        <v>34</v>
      </c>
      <c r="AX405" s="14" t="s">
        <v>75</v>
      </c>
      <c r="AY405" s="238" t="s">
        <v>151</v>
      </c>
    </row>
    <row r="406" s="15" customFormat="1">
      <c r="A406" s="15"/>
      <c r="B406" s="239"/>
      <c r="C406" s="240"/>
      <c r="D406" s="219" t="s">
        <v>161</v>
      </c>
      <c r="E406" s="241" t="s">
        <v>94</v>
      </c>
      <c r="F406" s="242" t="s">
        <v>165</v>
      </c>
      <c r="G406" s="240"/>
      <c r="H406" s="243">
        <v>93.299999999999997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49" t="s">
        <v>161</v>
      </c>
      <c r="AU406" s="249" t="s">
        <v>86</v>
      </c>
      <c r="AV406" s="15" t="s">
        <v>157</v>
      </c>
      <c r="AW406" s="15" t="s">
        <v>34</v>
      </c>
      <c r="AX406" s="15" t="s">
        <v>80</v>
      </c>
      <c r="AY406" s="249" t="s">
        <v>151</v>
      </c>
    </row>
    <row r="407" s="2" customFormat="1" ht="16.5" customHeight="1">
      <c r="A407" s="39"/>
      <c r="B407" s="40"/>
      <c r="C407" s="250" t="s">
        <v>488</v>
      </c>
      <c r="D407" s="250" t="s">
        <v>296</v>
      </c>
      <c r="E407" s="251" t="s">
        <v>489</v>
      </c>
      <c r="F407" s="252" t="s">
        <v>490</v>
      </c>
      <c r="G407" s="253" t="s">
        <v>84</v>
      </c>
      <c r="H407" s="254">
        <v>102.63</v>
      </c>
      <c r="I407" s="255"/>
      <c r="J407" s="256">
        <f>ROUND(I407*H407,2)</f>
        <v>0</v>
      </c>
      <c r="K407" s="252" t="s">
        <v>156</v>
      </c>
      <c r="L407" s="257"/>
      <c r="M407" s="258" t="s">
        <v>19</v>
      </c>
      <c r="N407" s="259" t="s">
        <v>46</v>
      </c>
      <c r="O407" s="85"/>
      <c r="P407" s="208">
        <f>O407*H407</f>
        <v>0</v>
      </c>
      <c r="Q407" s="208">
        <v>0.222</v>
      </c>
      <c r="R407" s="208">
        <f>Q407*H407</f>
        <v>22.783860000000001</v>
      </c>
      <c r="S407" s="208">
        <v>0</v>
      </c>
      <c r="T407" s="20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0" t="s">
        <v>202</v>
      </c>
      <c r="AT407" s="210" t="s">
        <v>296</v>
      </c>
      <c r="AU407" s="210" t="s">
        <v>86</v>
      </c>
      <c r="AY407" s="18" t="s">
        <v>151</v>
      </c>
      <c r="BE407" s="211">
        <f>IF(N407="základní",J407,0)</f>
        <v>0</v>
      </c>
      <c r="BF407" s="211">
        <f>IF(N407="snížená",J407,0)</f>
        <v>0</v>
      </c>
      <c r="BG407" s="211">
        <f>IF(N407="zákl. přenesená",J407,0)</f>
        <v>0</v>
      </c>
      <c r="BH407" s="211">
        <f>IF(N407="sníž. přenesená",J407,0)</f>
        <v>0</v>
      </c>
      <c r="BI407" s="211">
        <f>IF(N407="nulová",J407,0)</f>
        <v>0</v>
      </c>
      <c r="BJ407" s="18" t="s">
        <v>80</v>
      </c>
      <c r="BK407" s="211">
        <f>ROUND(I407*H407,2)</f>
        <v>0</v>
      </c>
      <c r="BL407" s="18" t="s">
        <v>157</v>
      </c>
      <c r="BM407" s="210" t="s">
        <v>491</v>
      </c>
    </row>
    <row r="408" s="13" customFormat="1">
      <c r="A408" s="13"/>
      <c r="B408" s="217"/>
      <c r="C408" s="218"/>
      <c r="D408" s="219" t="s">
        <v>161</v>
      </c>
      <c r="E408" s="220" t="s">
        <v>19</v>
      </c>
      <c r="F408" s="221" t="s">
        <v>162</v>
      </c>
      <c r="G408" s="218"/>
      <c r="H408" s="220" t="s">
        <v>19</v>
      </c>
      <c r="I408" s="222"/>
      <c r="J408" s="218"/>
      <c r="K408" s="218"/>
      <c r="L408" s="223"/>
      <c r="M408" s="224"/>
      <c r="N408" s="225"/>
      <c r="O408" s="225"/>
      <c r="P408" s="225"/>
      <c r="Q408" s="225"/>
      <c r="R408" s="225"/>
      <c r="S408" s="225"/>
      <c r="T408" s="22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27" t="s">
        <v>161</v>
      </c>
      <c r="AU408" s="227" t="s">
        <v>86</v>
      </c>
      <c r="AV408" s="13" t="s">
        <v>80</v>
      </c>
      <c r="AW408" s="13" t="s">
        <v>34</v>
      </c>
      <c r="AX408" s="13" t="s">
        <v>75</v>
      </c>
      <c r="AY408" s="227" t="s">
        <v>151</v>
      </c>
    </row>
    <row r="409" s="13" customFormat="1">
      <c r="A409" s="13"/>
      <c r="B409" s="217"/>
      <c r="C409" s="218"/>
      <c r="D409" s="219" t="s">
        <v>161</v>
      </c>
      <c r="E409" s="220" t="s">
        <v>19</v>
      </c>
      <c r="F409" s="221" t="s">
        <v>221</v>
      </c>
      <c r="G409" s="218"/>
      <c r="H409" s="220" t="s">
        <v>19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27" t="s">
        <v>161</v>
      </c>
      <c r="AU409" s="227" t="s">
        <v>86</v>
      </c>
      <c r="AV409" s="13" t="s">
        <v>80</v>
      </c>
      <c r="AW409" s="13" t="s">
        <v>34</v>
      </c>
      <c r="AX409" s="13" t="s">
        <v>75</v>
      </c>
      <c r="AY409" s="227" t="s">
        <v>151</v>
      </c>
    </row>
    <row r="410" s="14" customFormat="1">
      <c r="A410" s="14"/>
      <c r="B410" s="228"/>
      <c r="C410" s="229"/>
      <c r="D410" s="219" t="s">
        <v>161</v>
      </c>
      <c r="E410" s="230" t="s">
        <v>19</v>
      </c>
      <c r="F410" s="231" t="s">
        <v>96</v>
      </c>
      <c r="G410" s="229"/>
      <c r="H410" s="232">
        <v>93.299999999999997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38" t="s">
        <v>161</v>
      </c>
      <c r="AU410" s="238" t="s">
        <v>86</v>
      </c>
      <c r="AV410" s="14" t="s">
        <v>86</v>
      </c>
      <c r="AW410" s="14" t="s">
        <v>34</v>
      </c>
      <c r="AX410" s="14" t="s">
        <v>75</v>
      </c>
      <c r="AY410" s="238" t="s">
        <v>151</v>
      </c>
    </row>
    <row r="411" s="15" customFormat="1">
      <c r="A411" s="15"/>
      <c r="B411" s="239"/>
      <c r="C411" s="240"/>
      <c r="D411" s="219" t="s">
        <v>161</v>
      </c>
      <c r="E411" s="241" t="s">
        <v>19</v>
      </c>
      <c r="F411" s="242" t="s">
        <v>165</v>
      </c>
      <c r="G411" s="240"/>
      <c r="H411" s="243">
        <v>93.299999999999997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49" t="s">
        <v>161</v>
      </c>
      <c r="AU411" s="249" t="s">
        <v>86</v>
      </c>
      <c r="AV411" s="15" t="s">
        <v>157</v>
      </c>
      <c r="AW411" s="15" t="s">
        <v>34</v>
      </c>
      <c r="AX411" s="15" t="s">
        <v>80</v>
      </c>
      <c r="AY411" s="249" t="s">
        <v>151</v>
      </c>
    </row>
    <row r="412" s="14" customFormat="1">
      <c r="A412" s="14"/>
      <c r="B412" s="228"/>
      <c r="C412" s="229"/>
      <c r="D412" s="219" t="s">
        <v>161</v>
      </c>
      <c r="E412" s="229"/>
      <c r="F412" s="231" t="s">
        <v>492</v>
      </c>
      <c r="G412" s="229"/>
      <c r="H412" s="232">
        <v>102.63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38" t="s">
        <v>161</v>
      </c>
      <c r="AU412" s="238" t="s">
        <v>86</v>
      </c>
      <c r="AV412" s="14" t="s">
        <v>86</v>
      </c>
      <c r="AW412" s="14" t="s">
        <v>4</v>
      </c>
      <c r="AX412" s="14" t="s">
        <v>80</v>
      </c>
      <c r="AY412" s="238" t="s">
        <v>151</v>
      </c>
    </row>
    <row r="413" s="2" customFormat="1" ht="78" customHeight="1">
      <c r="A413" s="39"/>
      <c r="B413" s="40"/>
      <c r="C413" s="199" t="s">
        <v>493</v>
      </c>
      <c r="D413" s="199" t="s">
        <v>153</v>
      </c>
      <c r="E413" s="200" t="s">
        <v>494</v>
      </c>
      <c r="F413" s="201" t="s">
        <v>495</v>
      </c>
      <c r="G413" s="202" t="s">
        <v>84</v>
      </c>
      <c r="H413" s="203">
        <v>32</v>
      </c>
      <c r="I413" s="204"/>
      <c r="J413" s="205">
        <f>ROUND(I413*H413,2)</f>
        <v>0</v>
      </c>
      <c r="K413" s="201" t="s">
        <v>156</v>
      </c>
      <c r="L413" s="45"/>
      <c r="M413" s="206" t="s">
        <v>19</v>
      </c>
      <c r="N413" s="207" t="s">
        <v>46</v>
      </c>
      <c r="O413" s="85"/>
      <c r="P413" s="208">
        <f>O413*H413</f>
        <v>0</v>
      </c>
      <c r="Q413" s="208">
        <v>0.089219999999999994</v>
      </c>
      <c r="R413" s="208">
        <f>Q413*H413</f>
        <v>2.8550399999999998</v>
      </c>
      <c r="S413" s="208">
        <v>0</v>
      </c>
      <c r="T413" s="20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0" t="s">
        <v>157</v>
      </c>
      <c r="AT413" s="210" t="s">
        <v>153</v>
      </c>
      <c r="AU413" s="210" t="s">
        <v>86</v>
      </c>
      <c r="AY413" s="18" t="s">
        <v>151</v>
      </c>
      <c r="BE413" s="211">
        <f>IF(N413="základní",J413,0)</f>
        <v>0</v>
      </c>
      <c r="BF413" s="211">
        <f>IF(N413="snížená",J413,0)</f>
        <v>0</v>
      </c>
      <c r="BG413" s="211">
        <f>IF(N413="zákl. přenesená",J413,0)</f>
        <v>0</v>
      </c>
      <c r="BH413" s="211">
        <f>IF(N413="sníž. přenesená",J413,0)</f>
        <v>0</v>
      </c>
      <c r="BI413" s="211">
        <f>IF(N413="nulová",J413,0)</f>
        <v>0</v>
      </c>
      <c r="BJ413" s="18" t="s">
        <v>80</v>
      </c>
      <c r="BK413" s="211">
        <f>ROUND(I413*H413,2)</f>
        <v>0</v>
      </c>
      <c r="BL413" s="18" t="s">
        <v>157</v>
      </c>
      <c r="BM413" s="210" t="s">
        <v>496</v>
      </c>
    </row>
    <row r="414" s="2" customFormat="1">
      <c r="A414" s="39"/>
      <c r="B414" s="40"/>
      <c r="C414" s="41"/>
      <c r="D414" s="212" t="s">
        <v>159</v>
      </c>
      <c r="E414" s="41"/>
      <c r="F414" s="213" t="s">
        <v>497</v>
      </c>
      <c r="G414" s="41"/>
      <c r="H414" s="41"/>
      <c r="I414" s="214"/>
      <c r="J414" s="41"/>
      <c r="K414" s="41"/>
      <c r="L414" s="45"/>
      <c r="M414" s="215"/>
      <c r="N414" s="216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159</v>
      </c>
      <c r="AU414" s="18" t="s">
        <v>86</v>
      </c>
    </row>
    <row r="415" s="13" customFormat="1">
      <c r="A415" s="13"/>
      <c r="B415" s="217"/>
      <c r="C415" s="218"/>
      <c r="D415" s="219" t="s">
        <v>161</v>
      </c>
      <c r="E415" s="220" t="s">
        <v>19</v>
      </c>
      <c r="F415" s="221" t="s">
        <v>162</v>
      </c>
      <c r="G415" s="218"/>
      <c r="H415" s="220" t="s">
        <v>19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27" t="s">
        <v>161</v>
      </c>
      <c r="AU415" s="227" t="s">
        <v>86</v>
      </c>
      <c r="AV415" s="13" t="s">
        <v>80</v>
      </c>
      <c r="AW415" s="13" t="s">
        <v>34</v>
      </c>
      <c r="AX415" s="13" t="s">
        <v>75</v>
      </c>
      <c r="AY415" s="227" t="s">
        <v>151</v>
      </c>
    </row>
    <row r="416" s="13" customFormat="1">
      <c r="A416" s="13"/>
      <c r="B416" s="217"/>
      <c r="C416" s="218"/>
      <c r="D416" s="219" t="s">
        <v>161</v>
      </c>
      <c r="E416" s="220" t="s">
        <v>19</v>
      </c>
      <c r="F416" s="221" t="s">
        <v>221</v>
      </c>
      <c r="G416" s="218"/>
      <c r="H416" s="220" t="s">
        <v>19</v>
      </c>
      <c r="I416" s="222"/>
      <c r="J416" s="218"/>
      <c r="K416" s="218"/>
      <c r="L416" s="223"/>
      <c r="M416" s="224"/>
      <c r="N416" s="225"/>
      <c r="O416" s="225"/>
      <c r="P416" s="225"/>
      <c r="Q416" s="225"/>
      <c r="R416" s="225"/>
      <c r="S416" s="225"/>
      <c r="T416" s="22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27" t="s">
        <v>161</v>
      </c>
      <c r="AU416" s="227" t="s">
        <v>86</v>
      </c>
      <c r="AV416" s="13" t="s">
        <v>80</v>
      </c>
      <c r="AW416" s="13" t="s">
        <v>34</v>
      </c>
      <c r="AX416" s="13" t="s">
        <v>75</v>
      </c>
      <c r="AY416" s="227" t="s">
        <v>151</v>
      </c>
    </row>
    <row r="417" s="13" customFormat="1">
      <c r="A417" s="13"/>
      <c r="B417" s="217"/>
      <c r="C417" s="218"/>
      <c r="D417" s="219" t="s">
        <v>161</v>
      </c>
      <c r="E417" s="220" t="s">
        <v>19</v>
      </c>
      <c r="F417" s="221" t="s">
        <v>498</v>
      </c>
      <c r="G417" s="218"/>
      <c r="H417" s="220" t="s">
        <v>19</v>
      </c>
      <c r="I417" s="222"/>
      <c r="J417" s="218"/>
      <c r="K417" s="218"/>
      <c r="L417" s="223"/>
      <c r="M417" s="224"/>
      <c r="N417" s="225"/>
      <c r="O417" s="225"/>
      <c r="P417" s="225"/>
      <c r="Q417" s="225"/>
      <c r="R417" s="225"/>
      <c r="S417" s="225"/>
      <c r="T417" s="22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27" t="s">
        <v>161</v>
      </c>
      <c r="AU417" s="227" t="s">
        <v>86</v>
      </c>
      <c r="AV417" s="13" t="s">
        <v>80</v>
      </c>
      <c r="AW417" s="13" t="s">
        <v>34</v>
      </c>
      <c r="AX417" s="13" t="s">
        <v>75</v>
      </c>
      <c r="AY417" s="227" t="s">
        <v>151</v>
      </c>
    </row>
    <row r="418" s="14" customFormat="1">
      <c r="A418" s="14"/>
      <c r="B418" s="228"/>
      <c r="C418" s="229"/>
      <c r="D418" s="219" t="s">
        <v>161</v>
      </c>
      <c r="E418" s="230" t="s">
        <v>19</v>
      </c>
      <c r="F418" s="231" t="s">
        <v>93</v>
      </c>
      <c r="G418" s="229"/>
      <c r="H418" s="232">
        <v>32</v>
      </c>
      <c r="I418" s="233"/>
      <c r="J418" s="229"/>
      <c r="K418" s="229"/>
      <c r="L418" s="234"/>
      <c r="M418" s="235"/>
      <c r="N418" s="236"/>
      <c r="O418" s="236"/>
      <c r="P418" s="236"/>
      <c r="Q418" s="236"/>
      <c r="R418" s="236"/>
      <c r="S418" s="236"/>
      <c r="T418" s="23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38" t="s">
        <v>161</v>
      </c>
      <c r="AU418" s="238" t="s">
        <v>86</v>
      </c>
      <c r="AV418" s="14" t="s">
        <v>86</v>
      </c>
      <c r="AW418" s="14" t="s">
        <v>34</v>
      </c>
      <c r="AX418" s="14" t="s">
        <v>75</v>
      </c>
      <c r="AY418" s="238" t="s">
        <v>151</v>
      </c>
    </row>
    <row r="419" s="15" customFormat="1">
      <c r="A419" s="15"/>
      <c r="B419" s="239"/>
      <c r="C419" s="240"/>
      <c r="D419" s="219" t="s">
        <v>161</v>
      </c>
      <c r="E419" s="241" t="s">
        <v>92</v>
      </c>
      <c r="F419" s="242" t="s">
        <v>165</v>
      </c>
      <c r="G419" s="240"/>
      <c r="H419" s="243">
        <v>32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49" t="s">
        <v>161</v>
      </c>
      <c r="AU419" s="249" t="s">
        <v>86</v>
      </c>
      <c r="AV419" s="15" t="s">
        <v>157</v>
      </c>
      <c r="AW419" s="15" t="s">
        <v>34</v>
      </c>
      <c r="AX419" s="15" t="s">
        <v>80</v>
      </c>
      <c r="AY419" s="249" t="s">
        <v>151</v>
      </c>
    </row>
    <row r="420" s="2" customFormat="1" ht="16.5" customHeight="1">
      <c r="A420" s="39"/>
      <c r="B420" s="40"/>
      <c r="C420" s="250" t="s">
        <v>499</v>
      </c>
      <c r="D420" s="250" t="s">
        <v>296</v>
      </c>
      <c r="E420" s="251" t="s">
        <v>500</v>
      </c>
      <c r="F420" s="252" t="s">
        <v>501</v>
      </c>
      <c r="G420" s="253" t="s">
        <v>84</v>
      </c>
      <c r="H420" s="254">
        <v>35.200000000000003</v>
      </c>
      <c r="I420" s="255"/>
      <c r="J420" s="256">
        <f>ROUND(I420*H420,2)</f>
        <v>0</v>
      </c>
      <c r="K420" s="252" t="s">
        <v>156</v>
      </c>
      <c r="L420" s="257"/>
      <c r="M420" s="258" t="s">
        <v>19</v>
      </c>
      <c r="N420" s="259" t="s">
        <v>46</v>
      </c>
      <c r="O420" s="85"/>
      <c r="P420" s="208">
        <f>O420*H420</f>
        <v>0</v>
      </c>
      <c r="Q420" s="208">
        <v>0.113</v>
      </c>
      <c r="R420" s="208">
        <f>Q420*H420</f>
        <v>3.9776000000000002</v>
      </c>
      <c r="S420" s="208">
        <v>0</v>
      </c>
      <c r="T420" s="20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0" t="s">
        <v>202</v>
      </c>
      <c r="AT420" s="210" t="s">
        <v>296</v>
      </c>
      <c r="AU420" s="210" t="s">
        <v>86</v>
      </c>
      <c r="AY420" s="18" t="s">
        <v>151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18" t="s">
        <v>80</v>
      </c>
      <c r="BK420" s="211">
        <f>ROUND(I420*H420,2)</f>
        <v>0</v>
      </c>
      <c r="BL420" s="18" t="s">
        <v>157</v>
      </c>
      <c r="BM420" s="210" t="s">
        <v>502</v>
      </c>
    </row>
    <row r="421" s="14" customFormat="1">
      <c r="A421" s="14"/>
      <c r="B421" s="228"/>
      <c r="C421" s="229"/>
      <c r="D421" s="219" t="s">
        <v>161</v>
      </c>
      <c r="E421" s="230" t="s">
        <v>19</v>
      </c>
      <c r="F421" s="231" t="s">
        <v>92</v>
      </c>
      <c r="G421" s="229"/>
      <c r="H421" s="232">
        <v>32</v>
      </c>
      <c r="I421" s="233"/>
      <c r="J421" s="229"/>
      <c r="K421" s="229"/>
      <c r="L421" s="234"/>
      <c r="M421" s="235"/>
      <c r="N421" s="236"/>
      <c r="O421" s="236"/>
      <c r="P421" s="236"/>
      <c r="Q421" s="236"/>
      <c r="R421" s="236"/>
      <c r="S421" s="236"/>
      <c r="T421" s="23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38" t="s">
        <v>161</v>
      </c>
      <c r="AU421" s="238" t="s">
        <v>86</v>
      </c>
      <c r="AV421" s="14" t="s">
        <v>86</v>
      </c>
      <c r="AW421" s="14" t="s">
        <v>34</v>
      </c>
      <c r="AX421" s="14" t="s">
        <v>75</v>
      </c>
      <c r="AY421" s="238" t="s">
        <v>151</v>
      </c>
    </row>
    <row r="422" s="15" customFormat="1">
      <c r="A422" s="15"/>
      <c r="B422" s="239"/>
      <c r="C422" s="240"/>
      <c r="D422" s="219" t="s">
        <v>161</v>
      </c>
      <c r="E422" s="241" t="s">
        <v>19</v>
      </c>
      <c r="F422" s="242" t="s">
        <v>165</v>
      </c>
      <c r="G422" s="240"/>
      <c r="H422" s="243">
        <v>32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49" t="s">
        <v>161</v>
      </c>
      <c r="AU422" s="249" t="s">
        <v>86</v>
      </c>
      <c r="AV422" s="15" t="s">
        <v>157</v>
      </c>
      <c r="AW422" s="15" t="s">
        <v>34</v>
      </c>
      <c r="AX422" s="15" t="s">
        <v>80</v>
      </c>
      <c r="AY422" s="249" t="s">
        <v>151</v>
      </c>
    </row>
    <row r="423" s="14" customFormat="1">
      <c r="A423" s="14"/>
      <c r="B423" s="228"/>
      <c r="C423" s="229"/>
      <c r="D423" s="219" t="s">
        <v>161</v>
      </c>
      <c r="E423" s="229"/>
      <c r="F423" s="231" t="s">
        <v>503</v>
      </c>
      <c r="G423" s="229"/>
      <c r="H423" s="232">
        <v>35.200000000000003</v>
      </c>
      <c r="I423" s="233"/>
      <c r="J423" s="229"/>
      <c r="K423" s="229"/>
      <c r="L423" s="234"/>
      <c r="M423" s="235"/>
      <c r="N423" s="236"/>
      <c r="O423" s="236"/>
      <c r="P423" s="236"/>
      <c r="Q423" s="236"/>
      <c r="R423" s="236"/>
      <c r="S423" s="236"/>
      <c r="T423" s="23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38" t="s">
        <v>161</v>
      </c>
      <c r="AU423" s="238" t="s">
        <v>86</v>
      </c>
      <c r="AV423" s="14" t="s">
        <v>86</v>
      </c>
      <c r="AW423" s="14" t="s">
        <v>4</v>
      </c>
      <c r="AX423" s="14" t="s">
        <v>80</v>
      </c>
      <c r="AY423" s="238" t="s">
        <v>151</v>
      </c>
    </row>
    <row r="424" s="2" customFormat="1" ht="78" customHeight="1">
      <c r="A424" s="39"/>
      <c r="B424" s="40"/>
      <c r="C424" s="199" t="s">
        <v>504</v>
      </c>
      <c r="D424" s="199" t="s">
        <v>153</v>
      </c>
      <c r="E424" s="200" t="s">
        <v>505</v>
      </c>
      <c r="F424" s="201" t="s">
        <v>506</v>
      </c>
      <c r="G424" s="202" t="s">
        <v>84</v>
      </c>
      <c r="H424" s="203">
        <v>18.800000000000001</v>
      </c>
      <c r="I424" s="204"/>
      <c r="J424" s="205">
        <f>ROUND(I424*H424,2)</f>
        <v>0</v>
      </c>
      <c r="K424" s="201" t="s">
        <v>156</v>
      </c>
      <c r="L424" s="45"/>
      <c r="M424" s="206" t="s">
        <v>19</v>
      </c>
      <c r="N424" s="207" t="s">
        <v>46</v>
      </c>
      <c r="O424" s="85"/>
      <c r="P424" s="208">
        <f>O424*H424</f>
        <v>0</v>
      </c>
      <c r="Q424" s="208">
        <v>0.090620000000000006</v>
      </c>
      <c r="R424" s="208">
        <f>Q424*H424</f>
        <v>1.7036560000000003</v>
      </c>
      <c r="S424" s="208">
        <v>0</v>
      </c>
      <c r="T424" s="20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0" t="s">
        <v>157</v>
      </c>
      <c r="AT424" s="210" t="s">
        <v>153</v>
      </c>
      <c r="AU424" s="210" t="s">
        <v>86</v>
      </c>
      <c r="AY424" s="18" t="s">
        <v>151</v>
      </c>
      <c r="BE424" s="211">
        <f>IF(N424="základní",J424,0)</f>
        <v>0</v>
      </c>
      <c r="BF424" s="211">
        <f>IF(N424="snížená",J424,0)</f>
        <v>0</v>
      </c>
      <c r="BG424" s="211">
        <f>IF(N424="zákl. přenesená",J424,0)</f>
        <v>0</v>
      </c>
      <c r="BH424" s="211">
        <f>IF(N424="sníž. přenesená",J424,0)</f>
        <v>0</v>
      </c>
      <c r="BI424" s="211">
        <f>IF(N424="nulová",J424,0)</f>
        <v>0</v>
      </c>
      <c r="BJ424" s="18" t="s">
        <v>80</v>
      </c>
      <c r="BK424" s="211">
        <f>ROUND(I424*H424,2)</f>
        <v>0</v>
      </c>
      <c r="BL424" s="18" t="s">
        <v>157</v>
      </c>
      <c r="BM424" s="210" t="s">
        <v>507</v>
      </c>
    </row>
    <row r="425" s="2" customFormat="1">
      <c r="A425" s="39"/>
      <c r="B425" s="40"/>
      <c r="C425" s="41"/>
      <c r="D425" s="212" t="s">
        <v>159</v>
      </c>
      <c r="E425" s="41"/>
      <c r="F425" s="213" t="s">
        <v>508</v>
      </c>
      <c r="G425" s="41"/>
      <c r="H425" s="41"/>
      <c r="I425" s="214"/>
      <c r="J425" s="41"/>
      <c r="K425" s="41"/>
      <c r="L425" s="45"/>
      <c r="M425" s="215"/>
      <c r="N425" s="216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159</v>
      </c>
      <c r="AU425" s="18" t="s">
        <v>86</v>
      </c>
    </row>
    <row r="426" s="13" customFormat="1">
      <c r="A426" s="13"/>
      <c r="B426" s="217"/>
      <c r="C426" s="218"/>
      <c r="D426" s="219" t="s">
        <v>161</v>
      </c>
      <c r="E426" s="220" t="s">
        <v>19</v>
      </c>
      <c r="F426" s="221" t="s">
        <v>162</v>
      </c>
      <c r="G426" s="218"/>
      <c r="H426" s="220" t="s">
        <v>19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27" t="s">
        <v>161</v>
      </c>
      <c r="AU426" s="227" t="s">
        <v>86</v>
      </c>
      <c r="AV426" s="13" t="s">
        <v>80</v>
      </c>
      <c r="AW426" s="13" t="s">
        <v>34</v>
      </c>
      <c r="AX426" s="13" t="s">
        <v>75</v>
      </c>
      <c r="AY426" s="227" t="s">
        <v>151</v>
      </c>
    </row>
    <row r="427" s="13" customFormat="1">
      <c r="A427" s="13"/>
      <c r="B427" s="217"/>
      <c r="C427" s="218"/>
      <c r="D427" s="219" t="s">
        <v>161</v>
      </c>
      <c r="E427" s="220" t="s">
        <v>19</v>
      </c>
      <c r="F427" s="221" t="s">
        <v>221</v>
      </c>
      <c r="G427" s="218"/>
      <c r="H427" s="220" t="s">
        <v>19</v>
      </c>
      <c r="I427" s="222"/>
      <c r="J427" s="218"/>
      <c r="K427" s="218"/>
      <c r="L427" s="223"/>
      <c r="M427" s="224"/>
      <c r="N427" s="225"/>
      <c r="O427" s="225"/>
      <c r="P427" s="225"/>
      <c r="Q427" s="225"/>
      <c r="R427" s="225"/>
      <c r="S427" s="225"/>
      <c r="T427" s="22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27" t="s">
        <v>161</v>
      </c>
      <c r="AU427" s="227" t="s">
        <v>86</v>
      </c>
      <c r="AV427" s="13" t="s">
        <v>80</v>
      </c>
      <c r="AW427" s="13" t="s">
        <v>34</v>
      </c>
      <c r="AX427" s="13" t="s">
        <v>75</v>
      </c>
      <c r="AY427" s="227" t="s">
        <v>151</v>
      </c>
    </row>
    <row r="428" s="13" customFormat="1">
      <c r="A428" s="13"/>
      <c r="B428" s="217"/>
      <c r="C428" s="218"/>
      <c r="D428" s="219" t="s">
        <v>161</v>
      </c>
      <c r="E428" s="220" t="s">
        <v>19</v>
      </c>
      <c r="F428" s="221" t="s">
        <v>188</v>
      </c>
      <c r="G428" s="218"/>
      <c r="H428" s="220" t="s">
        <v>19</v>
      </c>
      <c r="I428" s="222"/>
      <c r="J428" s="218"/>
      <c r="K428" s="218"/>
      <c r="L428" s="223"/>
      <c r="M428" s="224"/>
      <c r="N428" s="225"/>
      <c r="O428" s="225"/>
      <c r="P428" s="225"/>
      <c r="Q428" s="225"/>
      <c r="R428" s="225"/>
      <c r="S428" s="225"/>
      <c r="T428" s="22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27" t="s">
        <v>161</v>
      </c>
      <c r="AU428" s="227" t="s">
        <v>86</v>
      </c>
      <c r="AV428" s="13" t="s">
        <v>80</v>
      </c>
      <c r="AW428" s="13" t="s">
        <v>34</v>
      </c>
      <c r="AX428" s="13" t="s">
        <v>75</v>
      </c>
      <c r="AY428" s="227" t="s">
        <v>151</v>
      </c>
    </row>
    <row r="429" s="14" customFormat="1">
      <c r="A429" s="14"/>
      <c r="B429" s="228"/>
      <c r="C429" s="229"/>
      <c r="D429" s="219" t="s">
        <v>161</v>
      </c>
      <c r="E429" s="230" t="s">
        <v>19</v>
      </c>
      <c r="F429" s="231" t="s">
        <v>509</v>
      </c>
      <c r="G429" s="229"/>
      <c r="H429" s="232">
        <v>18.800000000000001</v>
      </c>
      <c r="I429" s="233"/>
      <c r="J429" s="229"/>
      <c r="K429" s="229"/>
      <c r="L429" s="234"/>
      <c r="M429" s="235"/>
      <c r="N429" s="236"/>
      <c r="O429" s="236"/>
      <c r="P429" s="236"/>
      <c r="Q429" s="236"/>
      <c r="R429" s="236"/>
      <c r="S429" s="236"/>
      <c r="T429" s="23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38" t="s">
        <v>161</v>
      </c>
      <c r="AU429" s="238" t="s">
        <v>86</v>
      </c>
      <c r="AV429" s="14" t="s">
        <v>86</v>
      </c>
      <c r="AW429" s="14" t="s">
        <v>34</v>
      </c>
      <c r="AX429" s="14" t="s">
        <v>75</v>
      </c>
      <c r="AY429" s="238" t="s">
        <v>151</v>
      </c>
    </row>
    <row r="430" s="15" customFormat="1">
      <c r="A430" s="15"/>
      <c r="B430" s="239"/>
      <c r="C430" s="240"/>
      <c r="D430" s="219" t="s">
        <v>161</v>
      </c>
      <c r="E430" s="241" t="s">
        <v>99</v>
      </c>
      <c r="F430" s="242" t="s">
        <v>165</v>
      </c>
      <c r="G430" s="240"/>
      <c r="H430" s="243">
        <v>18.800000000000001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49" t="s">
        <v>161</v>
      </c>
      <c r="AU430" s="249" t="s">
        <v>86</v>
      </c>
      <c r="AV430" s="15" t="s">
        <v>157</v>
      </c>
      <c r="AW430" s="15" t="s">
        <v>34</v>
      </c>
      <c r="AX430" s="15" t="s">
        <v>80</v>
      </c>
      <c r="AY430" s="249" t="s">
        <v>151</v>
      </c>
    </row>
    <row r="431" s="2" customFormat="1" ht="16.5" customHeight="1">
      <c r="A431" s="39"/>
      <c r="B431" s="40"/>
      <c r="C431" s="250" t="s">
        <v>510</v>
      </c>
      <c r="D431" s="250" t="s">
        <v>296</v>
      </c>
      <c r="E431" s="251" t="s">
        <v>511</v>
      </c>
      <c r="F431" s="252" t="s">
        <v>512</v>
      </c>
      <c r="G431" s="253" t="s">
        <v>84</v>
      </c>
      <c r="H431" s="254">
        <v>20.68</v>
      </c>
      <c r="I431" s="255"/>
      <c r="J431" s="256">
        <f>ROUND(I431*H431,2)</f>
        <v>0</v>
      </c>
      <c r="K431" s="252" t="s">
        <v>156</v>
      </c>
      <c r="L431" s="257"/>
      <c r="M431" s="258" t="s">
        <v>19</v>
      </c>
      <c r="N431" s="259" t="s">
        <v>46</v>
      </c>
      <c r="O431" s="85"/>
      <c r="P431" s="208">
        <f>O431*H431</f>
        <v>0</v>
      </c>
      <c r="Q431" s="208">
        <v>0.17599999999999999</v>
      </c>
      <c r="R431" s="208">
        <f>Q431*H431</f>
        <v>3.6396799999999998</v>
      </c>
      <c r="S431" s="208">
        <v>0</v>
      </c>
      <c r="T431" s="20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0" t="s">
        <v>202</v>
      </c>
      <c r="AT431" s="210" t="s">
        <v>296</v>
      </c>
      <c r="AU431" s="210" t="s">
        <v>86</v>
      </c>
      <c r="AY431" s="18" t="s">
        <v>151</v>
      </c>
      <c r="BE431" s="211">
        <f>IF(N431="základní",J431,0)</f>
        <v>0</v>
      </c>
      <c r="BF431" s="211">
        <f>IF(N431="snížená",J431,0)</f>
        <v>0</v>
      </c>
      <c r="BG431" s="211">
        <f>IF(N431="zákl. přenesená",J431,0)</f>
        <v>0</v>
      </c>
      <c r="BH431" s="211">
        <f>IF(N431="sníž. přenesená",J431,0)</f>
        <v>0</v>
      </c>
      <c r="BI431" s="211">
        <f>IF(N431="nulová",J431,0)</f>
        <v>0</v>
      </c>
      <c r="BJ431" s="18" t="s">
        <v>80</v>
      </c>
      <c r="BK431" s="211">
        <f>ROUND(I431*H431,2)</f>
        <v>0</v>
      </c>
      <c r="BL431" s="18" t="s">
        <v>157</v>
      </c>
      <c r="BM431" s="210" t="s">
        <v>513</v>
      </c>
    </row>
    <row r="432" s="14" customFormat="1">
      <c r="A432" s="14"/>
      <c r="B432" s="228"/>
      <c r="C432" s="229"/>
      <c r="D432" s="219" t="s">
        <v>161</v>
      </c>
      <c r="E432" s="230" t="s">
        <v>19</v>
      </c>
      <c r="F432" s="231" t="s">
        <v>99</v>
      </c>
      <c r="G432" s="229"/>
      <c r="H432" s="232">
        <v>18.800000000000001</v>
      </c>
      <c r="I432" s="233"/>
      <c r="J432" s="229"/>
      <c r="K432" s="229"/>
      <c r="L432" s="234"/>
      <c r="M432" s="235"/>
      <c r="N432" s="236"/>
      <c r="O432" s="236"/>
      <c r="P432" s="236"/>
      <c r="Q432" s="236"/>
      <c r="R432" s="236"/>
      <c r="S432" s="236"/>
      <c r="T432" s="23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38" t="s">
        <v>161</v>
      </c>
      <c r="AU432" s="238" t="s">
        <v>86</v>
      </c>
      <c r="AV432" s="14" t="s">
        <v>86</v>
      </c>
      <c r="AW432" s="14" t="s">
        <v>34</v>
      </c>
      <c r="AX432" s="14" t="s">
        <v>75</v>
      </c>
      <c r="AY432" s="238" t="s">
        <v>151</v>
      </c>
    </row>
    <row r="433" s="15" customFormat="1">
      <c r="A433" s="15"/>
      <c r="B433" s="239"/>
      <c r="C433" s="240"/>
      <c r="D433" s="219" t="s">
        <v>161</v>
      </c>
      <c r="E433" s="241" t="s">
        <v>19</v>
      </c>
      <c r="F433" s="242" t="s">
        <v>165</v>
      </c>
      <c r="G433" s="240"/>
      <c r="H433" s="243">
        <v>18.800000000000001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49" t="s">
        <v>161</v>
      </c>
      <c r="AU433" s="249" t="s">
        <v>86</v>
      </c>
      <c r="AV433" s="15" t="s">
        <v>157</v>
      </c>
      <c r="AW433" s="15" t="s">
        <v>34</v>
      </c>
      <c r="AX433" s="15" t="s">
        <v>80</v>
      </c>
      <c r="AY433" s="249" t="s">
        <v>151</v>
      </c>
    </row>
    <row r="434" s="14" customFormat="1">
      <c r="A434" s="14"/>
      <c r="B434" s="228"/>
      <c r="C434" s="229"/>
      <c r="D434" s="219" t="s">
        <v>161</v>
      </c>
      <c r="E434" s="229"/>
      <c r="F434" s="231" t="s">
        <v>514</v>
      </c>
      <c r="G434" s="229"/>
      <c r="H434" s="232">
        <v>20.68</v>
      </c>
      <c r="I434" s="233"/>
      <c r="J434" s="229"/>
      <c r="K434" s="229"/>
      <c r="L434" s="234"/>
      <c r="M434" s="235"/>
      <c r="N434" s="236"/>
      <c r="O434" s="236"/>
      <c r="P434" s="236"/>
      <c r="Q434" s="236"/>
      <c r="R434" s="236"/>
      <c r="S434" s="236"/>
      <c r="T434" s="23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38" t="s">
        <v>161</v>
      </c>
      <c r="AU434" s="238" t="s">
        <v>86</v>
      </c>
      <c r="AV434" s="14" t="s">
        <v>86</v>
      </c>
      <c r="AW434" s="14" t="s">
        <v>4</v>
      </c>
      <c r="AX434" s="14" t="s">
        <v>80</v>
      </c>
      <c r="AY434" s="238" t="s">
        <v>151</v>
      </c>
    </row>
    <row r="435" s="12" customFormat="1" ht="22.8" customHeight="1">
      <c r="A435" s="12"/>
      <c r="B435" s="183"/>
      <c r="C435" s="184"/>
      <c r="D435" s="185" t="s">
        <v>74</v>
      </c>
      <c r="E435" s="197" t="s">
        <v>207</v>
      </c>
      <c r="F435" s="197" t="s">
        <v>515</v>
      </c>
      <c r="G435" s="184"/>
      <c r="H435" s="184"/>
      <c r="I435" s="187"/>
      <c r="J435" s="198">
        <f>BK435</f>
        <v>0</v>
      </c>
      <c r="K435" s="184"/>
      <c r="L435" s="189"/>
      <c r="M435" s="190"/>
      <c r="N435" s="191"/>
      <c r="O435" s="191"/>
      <c r="P435" s="192">
        <f>SUM(P436:P608)</f>
        <v>0</v>
      </c>
      <c r="Q435" s="191"/>
      <c r="R435" s="192">
        <f>SUM(R436:R608)</f>
        <v>13.025157999999999</v>
      </c>
      <c r="S435" s="191"/>
      <c r="T435" s="193">
        <f>SUM(T436:T608)</f>
        <v>14.3371625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194" t="s">
        <v>80</v>
      </c>
      <c r="AT435" s="195" t="s">
        <v>74</v>
      </c>
      <c r="AU435" s="195" t="s">
        <v>80</v>
      </c>
      <c r="AY435" s="194" t="s">
        <v>151</v>
      </c>
      <c r="BK435" s="196">
        <f>SUM(BK436:BK608)</f>
        <v>0</v>
      </c>
    </row>
    <row r="436" s="2" customFormat="1" ht="49.05" customHeight="1">
      <c r="A436" s="39"/>
      <c r="B436" s="40"/>
      <c r="C436" s="199" t="s">
        <v>516</v>
      </c>
      <c r="D436" s="199" t="s">
        <v>153</v>
      </c>
      <c r="E436" s="200" t="s">
        <v>517</v>
      </c>
      <c r="F436" s="201" t="s">
        <v>518</v>
      </c>
      <c r="G436" s="202" t="s">
        <v>198</v>
      </c>
      <c r="H436" s="203">
        <v>62.950000000000003</v>
      </c>
      <c r="I436" s="204"/>
      <c r="J436" s="205">
        <f>ROUND(I436*H436,2)</f>
        <v>0</v>
      </c>
      <c r="K436" s="201" t="s">
        <v>156</v>
      </c>
      <c r="L436" s="45"/>
      <c r="M436" s="206" t="s">
        <v>19</v>
      </c>
      <c r="N436" s="207" t="s">
        <v>46</v>
      </c>
      <c r="O436" s="85"/>
      <c r="P436" s="208">
        <f>O436*H436</f>
        <v>0</v>
      </c>
      <c r="Q436" s="208">
        <v>0.1295</v>
      </c>
      <c r="R436" s="208">
        <f>Q436*H436</f>
        <v>8.1520250000000001</v>
      </c>
      <c r="S436" s="208">
        <v>0</v>
      </c>
      <c r="T436" s="20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0" t="s">
        <v>157</v>
      </c>
      <c r="AT436" s="210" t="s">
        <v>153</v>
      </c>
      <c r="AU436" s="210" t="s">
        <v>86</v>
      </c>
      <c r="AY436" s="18" t="s">
        <v>151</v>
      </c>
      <c r="BE436" s="211">
        <f>IF(N436="základní",J436,0)</f>
        <v>0</v>
      </c>
      <c r="BF436" s="211">
        <f>IF(N436="snížená",J436,0)</f>
        <v>0</v>
      </c>
      <c r="BG436" s="211">
        <f>IF(N436="zákl. přenesená",J436,0)</f>
        <v>0</v>
      </c>
      <c r="BH436" s="211">
        <f>IF(N436="sníž. přenesená",J436,0)</f>
        <v>0</v>
      </c>
      <c r="BI436" s="211">
        <f>IF(N436="nulová",J436,0)</f>
        <v>0</v>
      </c>
      <c r="BJ436" s="18" t="s">
        <v>80</v>
      </c>
      <c r="BK436" s="211">
        <f>ROUND(I436*H436,2)</f>
        <v>0</v>
      </c>
      <c r="BL436" s="18" t="s">
        <v>157</v>
      </c>
      <c r="BM436" s="210" t="s">
        <v>519</v>
      </c>
    </row>
    <row r="437" s="2" customFormat="1">
      <c r="A437" s="39"/>
      <c r="B437" s="40"/>
      <c r="C437" s="41"/>
      <c r="D437" s="212" t="s">
        <v>159</v>
      </c>
      <c r="E437" s="41"/>
      <c r="F437" s="213" t="s">
        <v>520</v>
      </c>
      <c r="G437" s="41"/>
      <c r="H437" s="41"/>
      <c r="I437" s="214"/>
      <c r="J437" s="41"/>
      <c r="K437" s="41"/>
      <c r="L437" s="45"/>
      <c r="M437" s="215"/>
      <c r="N437" s="216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159</v>
      </c>
      <c r="AU437" s="18" t="s">
        <v>86</v>
      </c>
    </row>
    <row r="438" s="13" customFormat="1">
      <c r="A438" s="13"/>
      <c r="B438" s="217"/>
      <c r="C438" s="218"/>
      <c r="D438" s="219" t="s">
        <v>161</v>
      </c>
      <c r="E438" s="220" t="s">
        <v>19</v>
      </c>
      <c r="F438" s="221" t="s">
        <v>162</v>
      </c>
      <c r="G438" s="218"/>
      <c r="H438" s="220" t="s">
        <v>19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27" t="s">
        <v>161</v>
      </c>
      <c r="AU438" s="227" t="s">
        <v>86</v>
      </c>
      <c r="AV438" s="13" t="s">
        <v>80</v>
      </c>
      <c r="AW438" s="13" t="s">
        <v>34</v>
      </c>
      <c r="AX438" s="13" t="s">
        <v>75</v>
      </c>
      <c r="AY438" s="227" t="s">
        <v>151</v>
      </c>
    </row>
    <row r="439" s="13" customFormat="1">
      <c r="A439" s="13"/>
      <c r="B439" s="217"/>
      <c r="C439" s="218"/>
      <c r="D439" s="219" t="s">
        <v>161</v>
      </c>
      <c r="E439" s="220" t="s">
        <v>19</v>
      </c>
      <c r="F439" s="221" t="s">
        <v>221</v>
      </c>
      <c r="G439" s="218"/>
      <c r="H439" s="220" t="s">
        <v>19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27" t="s">
        <v>161</v>
      </c>
      <c r="AU439" s="227" t="s">
        <v>86</v>
      </c>
      <c r="AV439" s="13" t="s">
        <v>80</v>
      </c>
      <c r="AW439" s="13" t="s">
        <v>34</v>
      </c>
      <c r="AX439" s="13" t="s">
        <v>75</v>
      </c>
      <c r="AY439" s="227" t="s">
        <v>151</v>
      </c>
    </row>
    <row r="440" s="13" customFormat="1">
      <c r="A440" s="13"/>
      <c r="B440" s="217"/>
      <c r="C440" s="218"/>
      <c r="D440" s="219" t="s">
        <v>161</v>
      </c>
      <c r="E440" s="220" t="s">
        <v>19</v>
      </c>
      <c r="F440" s="221" t="s">
        <v>498</v>
      </c>
      <c r="G440" s="218"/>
      <c r="H440" s="220" t="s">
        <v>19</v>
      </c>
      <c r="I440" s="222"/>
      <c r="J440" s="218"/>
      <c r="K440" s="218"/>
      <c r="L440" s="223"/>
      <c r="M440" s="224"/>
      <c r="N440" s="225"/>
      <c r="O440" s="225"/>
      <c r="P440" s="225"/>
      <c r="Q440" s="225"/>
      <c r="R440" s="225"/>
      <c r="S440" s="225"/>
      <c r="T440" s="22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27" t="s">
        <v>161</v>
      </c>
      <c r="AU440" s="227" t="s">
        <v>86</v>
      </c>
      <c r="AV440" s="13" t="s">
        <v>80</v>
      </c>
      <c r="AW440" s="13" t="s">
        <v>34</v>
      </c>
      <c r="AX440" s="13" t="s">
        <v>75</v>
      </c>
      <c r="AY440" s="227" t="s">
        <v>151</v>
      </c>
    </row>
    <row r="441" s="14" customFormat="1">
      <c r="A441" s="14"/>
      <c r="B441" s="228"/>
      <c r="C441" s="229"/>
      <c r="D441" s="219" t="s">
        <v>161</v>
      </c>
      <c r="E441" s="230" t="s">
        <v>19</v>
      </c>
      <c r="F441" s="231" t="s">
        <v>521</v>
      </c>
      <c r="G441" s="229"/>
      <c r="H441" s="232">
        <v>39.700000000000003</v>
      </c>
      <c r="I441" s="233"/>
      <c r="J441" s="229"/>
      <c r="K441" s="229"/>
      <c r="L441" s="234"/>
      <c r="M441" s="235"/>
      <c r="N441" s="236"/>
      <c r="O441" s="236"/>
      <c r="P441" s="236"/>
      <c r="Q441" s="236"/>
      <c r="R441" s="236"/>
      <c r="S441" s="236"/>
      <c r="T441" s="23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38" t="s">
        <v>161</v>
      </c>
      <c r="AU441" s="238" t="s">
        <v>86</v>
      </c>
      <c r="AV441" s="14" t="s">
        <v>86</v>
      </c>
      <c r="AW441" s="14" t="s">
        <v>34</v>
      </c>
      <c r="AX441" s="14" t="s">
        <v>75</v>
      </c>
      <c r="AY441" s="238" t="s">
        <v>151</v>
      </c>
    </row>
    <row r="442" s="13" customFormat="1">
      <c r="A442" s="13"/>
      <c r="B442" s="217"/>
      <c r="C442" s="218"/>
      <c r="D442" s="219" t="s">
        <v>161</v>
      </c>
      <c r="E442" s="220" t="s">
        <v>19</v>
      </c>
      <c r="F442" s="221" t="s">
        <v>522</v>
      </c>
      <c r="G442" s="218"/>
      <c r="H442" s="220" t="s">
        <v>19</v>
      </c>
      <c r="I442" s="222"/>
      <c r="J442" s="218"/>
      <c r="K442" s="218"/>
      <c r="L442" s="223"/>
      <c r="M442" s="224"/>
      <c r="N442" s="225"/>
      <c r="O442" s="225"/>
      <c r="P442" s="225"/>
      <c r="Q442" s="225"/>
      <c r="R442" s="225"/>
      <c r="S442" s="225"/>
      <c r="T442" s="22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27" t="s">
        <v>161</v>
      </c>
      <c r="AU442" s="227" t="s">
        <v>86</v>
      </c>
      <c r="AV442" s="13" t="s">
        <v>80</v>
      </c>
      <c r="AW442" s="13" t="s">
        <v>34</v>
      </c>
      <c r="AX442" s="13" t="s">
        <v>75</v>
      </c>
      <c r="AY442" s="227" t="s">
        <v>151</v>
      </c>
    </row>
    <row r="443" s="14" customFormat="1">
      <c r="A443" s="14"/>
      <c r="B443" s="228"/>
      <c r="C443" s="229"/>
      <c r="D443" s="219" t="s">
        <v>161</v>
      </c>
      <c r="E443" s="230" t="s">
        <v>19</v>
      </c>
      <c r="F443" s="231" t="s">
        <v>523</v>
      </c>
      <c r="G443" s="229"/>
      <c r="H443" s="232">
        <v>23.25</v>
      </c>
      <c r="I443" s="233"/>
      <c r="J443" s="229"/>
      <c r="K443" s="229"/>
      <c r="L443" s="234"/>
      <c r="M443" s="235"/>
      <c r="N443" s="236"/>
      <c r="O443" s="236"/>
      <c r="P443" s="236"/>
      <c r="Q443" s="236"/>
      <c r="R443" s="236"/>
      <c r="S443" s="236"/>
      <c r="T443" s="23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38" t="s">
        <v>161</v>
      </c>
      <c r="AU443" s="238" t="s">
        <v>86</v>
      </c>
      <c r="AV443" s="14" t="s">
        <v>86</v>
      </c>
      <c r="AW443" s="14" t="s">
        <v>34</v>
      </c>
      <c r="AX443" s="14" t="s">
        <v>75</v>
      </c>
      <c r="AY443" s="238" t="s">
        <v>151</v>
      </c>
    </row>
    <row r="444" s="15" customFormat="1">
      <c r="A444" s="15"/>
      <c r="B444" s="239"/>
      <c r="C444" s="240"/>
      <c r="D444" s="219" t="s">
        <v>161</v>
      </c>
      <c r="E444" s="241" t="s">
        <v>19</v>
      </c>
      <c r="F444" s="242" t="s">
        <v>165</v>
      </c>
      <c r="G444" s="240"/>
      <c r="H444" s="243">
        <v>62.950000000000003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49" t="s">
        <v>161</v>
      </c>
      <c r="AU444" s="249" t="s">
        <v>86</v>
      </c>
      <c r="AV444" s="15" t="s">
        <v>157</v>
      </c>
      <c r="AW444" s="15" t="s">
        <v>34</v>
      </c>
      <c r="AX444" s="15" t="s">
        <v>80</v>
      </c>
      <c r="AY444" s="249" t="s">
        <v>151</v>
      </c>
    </row>
    <row r="445" s="2" customFormat="1" ht="21.75" customHeight="1">
      <c r="A445" s="39"/>
      <c r="B445" s="40"/>
      <c r="C445" s="250" t="s">
        <v>524</v>
      </c>
      <c r="D445" s="250" t="s">
        <v>296</v>
      </c>
      <c r="E445" s="251" t="s">
        <v>525</v>
      </c>
      <c r="F445" s="252" t="s">
        <v>526</v>
      </c>
      <c r="G445" s="253" t="s">
        <v>198</v>
      </c>
      <c r="H445" s="254">
        <v>41.685000000000002</v>
      </c>
      <c r="I445" s="255"/>
      <c r="J445" s="256">
        <f>ROUND(I445*H445,2)</f>
        <v>0</v>
      </c>
      <c r="K445" s="252" t="s">
        <v>156</v>
      </c>
      <c r="L445" s="257"/>
      <c r="M445" s="258" t="s">
        <v>19</v>
      </c>
      <c r="N445" s="259" t="s">
        <v>46</v>
      </c>
      <c r="O445" s="85"/>
      <c r="P445" s="208">
        <f>O445*H445</f>
        <v>0</v>
      </c>
      <c r="Q445" s="208">
        <v>0.048000000000000001</v>
      </c>
      <c r="R445" s="208">
        <f>Q445*H445</f>
        <v>2.00088</v>
      </c>
      <c r="S445" s="208">
        <v>0</v>
      </c>
      <c r="T445" s="20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0" t="s">
        <v>202</v>
      </c>
      <c r="AT445" s="210" t="s">
        <v>296</v>
      </c>
      <c r="AU445" s="210" t="s">
        <v>86</v>
      </c>
      <c r="AY445" s="18" t="s">
        <v>151</v>
      </c>
      <c r="BE445" s="211">
        <f>IF(N445="základní",J445,0)</f>
        <v>0</v>
      </c>
      <c r="BF445" s="211">
        <f>IF(N445="snížená",J445,0)</f>
        <v>0</v>
      </c>
      <c r="BG445" s="211">
        <f>IF(N445="zákl. přenesená",J445,0)</f>
        <v>0</v>
      </c>
      <c r="BH445" s="211">
        <f>IF(N445="sníž. přenesená",J445,0)</f>
        <v>0</v>
      </c>
      <c r="BI445" s="211">
        <f>IF(N445="nulová",J445,0)</f>
        <v>0</v>
      </c>
      <c r="BJ445" s="18" t="s">
        <v>80</v>
      </c>
      <c r="BK445" s="211">
        <f>ROUND(I445*H445,2)</f>
        <v>0</v>
      </c>
      <c r="BL445" s="18" t="s">
        <v>157</v>
      </c>
      <c r="BM445" s="210" t="s">
        <v>527</v>
      </c>
    </row>
    <row r="446" s="13" customFormat="1">
      <c r="A446" s="13"/>
      <c r="B446" s="217"/>
      <c r="C446" s="218"/>
      <c r="D446" s="219" t="s">
        <v>161</v>
      </c>
      <c r="E446" s="220" t="s">
        <v>19</v>
      </c>
      <c r="F446" s="221" t="s">
        <v>221</v>
      </c>
      <c r="G446" s="218"/>
      <c r="H446" s="220" t="s">
        <v>19</v>
      </c>
      <c r="I446" s="222"/>
      <c r="J446" s="218"/>
      <c r="K446" s="218"/>
      <c r="L446" s="223"/>
      <c r="M446" s="224"/>
      <c r="N446" s="225"/>
      <c r="O446" s="225"/>
      <c r="P446" s="225"/>
      <c r="Q446" s="225"/>
      <c r="R446" s="225"/>
      <c r="S446" s="225"/>
      <c r="T446" s="22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27" t="s">
        <v>161</v>
      </c>
      <c r="AU446" s="227" t="s">
        <v>86</v>
      </c>
      <c r="AV446" s="13" t="s">
        <v>80</v>
      </c>
      <c r="AW446" s="13" t="s">
        <v>34</v>
      </c>
      <c r="AX446" s="13" t="s">
        <v>75</v>
      </c>
      <c r="AY446" s="227" t="s">
        <v>151</v>
      </c>
    </row>
    <row r="447" s="13" customFormat="1">
      <c r="A447" s="13"/>
      <c r="B447" s="217"/>
      <c r="C447" s="218"/>
      <c r="D447" s="219" t="s">
        <v>161</v>
      </c>
      <c r="E447" s="220" t="s">
        <v>19</v>
      </c>
      <c r="F447" s="221" t="s">
        <v>498</v>
      </c>
      <c r="G447" s="218"/>
      <c r="H447" s="220" t="s">
        <v>19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27" t="s">
        <v>161</v>
      </c>
      <c r="AU447" s="227" t="s">
        <v>86</v>
      </c>
      <c r="AV447" s="13" t="s">
        <v>80</v>
      </c>
      <c r="AW447" s="13" t="s">
        <v>34</v>
      </c>
      <c r="AX447" s="13" t="s">
        <v>75</v>
      </c>
      <c r="AY447" s="227" t="s">
        <v>151</v>
      </c>
    </row>
    <row r="448" s="14" customFormat="1">
      <c r="A448" s="14"/>
      <c r="B448" s="228"/>
      <c r="C448" s="229"/>
      <c r="D448" s="219" t="s">
        <v>161</v>
      </c>
      <c r="E448" s="230" t="s">
        <v>19</v>
      </c>
      <c r="F448" s="231" t="s">
        <v>521</v>
      </c>
      <c r="G448" s="229"/>
      <c r="H448" s="232">
        <v>39.700000000000003</v>
      </c>
      <c r="I448" s="233"/>
      <c r="J448" s="229"/>
      <c r="K448" s="229"/>
      <c r="L448" s="234"/>
      <c r="M448" s="235"/>
      <c r="N448" s="236"/>
      <c r="O448" s="236"/>
      <c r="P448" s="236"/>
      <c r="Q448" s="236"/>
      <c r="R448" s="236"/>
      <c r="S448" s="236"/>
      <c r="T448" s="23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38" t="s">
        <v>161</v>
      </c>
      <c r="AU448" s="238" t="s">
        <v>86</v>
      </c>
      <c r="AV448" s="14" t="s">
        <v>86</v>
      </c>
      <c r="AW448" s="14" t="s">
        <v>34</v>
      </c>
      <c r="AX448" s="14" t="s">
        <v>75</v>
      </c>
      <c r="AY448" s="238" t="s">
        <v>151</v>
      </c>
    </row>
    <row r="449" s="15" customFormat="1">
      <c r="A449" s="15"/>
      <c r="B449" s="239"/>
      <c r="C449" s="240"/>
      <c r="D449" s="219" t="s">
        <v>161</v>
      </c>
      <c r="E449" s="241" t="s">
        <v>19</v>
      </c>
      <c r="F449" s="242" t="s">
        <v>165</v>
      </c>
      <c r="G449" s="240"/>
      <c r="H449" s="243">
        <v>39.700000000000003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49" t="s">
        <v>161</v>
      </c>
      <c r="AU449" s="249" t="s">
        <v>86</v>
      </c>
      <c r="AV449" s="15" t="s">
        <v>157</v>
      </c>
      <c r="AW449" s="15" t="s">
        <v>34</v>
      </c>
      <c r="AX449" s="15" t="s">
        <v>80</v>
      </c>
      <c r="AY449" s="249" t="s">
        <v>151</v>
      </c>
    </row>
    <row r="450" s="14" customFormat="1">
      <c r="A450" s="14"/>
      <c r="B450" s="228"/>
      <c r="C450" s="229"/>
      <c r="D450" s="219" t="s">
        <v>161</v>
      </c>
      <c r="E450" s="229"/>
      <c r="F450" s="231" t="s">
        <v>528</v>
      </c>
      <c r="G450" s="229"/>
      <c r="H450" s="232">
        <v>41.685000000000002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38" t="s">
        <v>161</v>
      </c>
      <c r="AU450" s="238" t="s">
        <v>86</v>
      </c>
      <c r="AV450" s="14" t="s">
        <v>86</v>
      </c>
      <c r="AW450" s="14" t="s">
        <v>4</v>
      </c>
      <c r="AX450" s="14" t="s">
        <v>80</v>
      </c>
      <c r="AY450" s="238" t="s">
        <v>151</v>
      </c>
    </row>
    <row r="451" s="2" customFormat="1" ht="21.75" customHeight="1">
      <c r="A451" s="39"/>
      <c r="B451" s="40"/>
      <c r="C451" s="250" t="s">
        <v>529</v>
      </c>
      <c r="D451" s="250" t="s">
        <v>296</v>
      </c>
      <c r="E451" s="251" t="s">
        <v>530</v>
      </c>
      <c r="F451" s="252" t="s">
        <v>531</v>
      </c>
      <c r="G451" s="253" t="s">
        <v>198</v>
      </c>
      <c r="H451" s="254">
        <v>24.413</v>
      </c>
      <c r="I451" s="255"/>
      <c r="J451" s="256">
        <f>ROUND(I451*H451,2)</f>
        <v>0</v>
      </c>
      <c r="K451" s="252" t="s">
        <v>156</v>
      </c>
      <c r="L451" s="257"/>
      <c r="M451" s="258" t="s">
        <v>19</v>
      </c>
      <c r="N451" s="259" t="s">
        <v>46</v>
      </c>
      <c r="O451" s="85"/>
      <c r="P451" s="208">
        <f>O451*H451</f>
        <v>0</v>
      </c>
      <c r="Q451" s="208">
        <v>0.021999999999999999</v>
      </c>
      <c r="R451" s="208">
        <f>Q451*H451</f>
        <v>0.53708599999999995</v>
      </c>
      <c r="S451" s="208">
        <v>0</v>
      </c>
      <c r="T451" s="20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10" t="s">
        <v>202</v>
      </c>
      <c r="AT451" s="210" t="s">
        <v>296</v>
      </c>
      <c r="AU451" s="210" t="s">
        <v>86</v>
      </c>
      <c r="AY451" s="18" t="s">
        <v>151</v>
      </c>
      <c r="BE451" s="211">
        <f>IF(N451="základní",J451,0)</f>
        <v>0</v>
      </c>
      <c r="BF451" s="211">
        <f>IF(N451="snížená",J451,0)</f>
        <v>0</v>
      </c>
      <c r="BG451" s="211">
        <f>IF(N451="zákl. přenesená",J451,0)</f>
        <v>0</v>
      </c>
      <c r="BH451" s="211">
        <f>IF(N451="sníž. přenesená",J451,0)</f>
        <v>0</v>
      </c>
      <c r="BI451" s="211">
        <f>IF(N451="nulová",J451,0)</f>
        <v>0</v>
      </c>
      <c r="BJ451" s="18" t="s">
        <v>80</v>
      </c>
      <c r="BK451" s="211">
        <f>ROUND(I451*H451,2)</f>
        <v>0</v>
      </c>
      <c r="BL451" s="18" t="s">
        <v>157</v>
      </c>
      <c r="BM451" s="210" t="s">
        <v>532</v>
      </c>
    </row>
    <row r="452" s="13" customFormat="1">
      <c r="A452" s="13"/>
      <c r="B452" s="217"/>
      <c r="C452" s="218"/>
      <c r="D452" s="219" t="s">
        <v>161</v>
      </c>
      <c r="E452" s="220" t="s">
        <v>19</v>
      </c>
      <c r="F452" s="221" t="s">
        <v>221</v>
      </c>
      <c r="G452" s="218"/>
      <c r="H452" s="220" t="s">
        <v>19</v>
      </c>
      <c r="I452" s="222"/>
      <c r="J452" s="218"/>
      <c r="K452" s="218"/>
      <c r="L452" s="223"/>
      <c r="M452" s="224"/>
      <c r="N452" s="225"/>
      <c r="O452" s="225"/>
      <c r="P452" s="225"/>
      <c r="Q452" s="225"/>
      <c r="R452" s="225"/>
      <c r="S452" s="225"/>
      <c r="T452" s="22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27" t="s">
        <v>161</v>
      </c>
      <c r="AU452" s="227" t="s">
        <v>86</v>
      </c>
      <c r="AV452" s="13" t="s">
        <v>80</v>
      </c>
      <c r="AW452" s="13" t="s">
        <v>34</v>
      </c>
      <c r="AX452" s="13" t="s">
        <v>75</v>
      </c>
      <c r="AY452" s="227" t="s">
        <v>151</v>
      </c>
    </row>
    <row r="453" s="13" customFormat="1">
      <c r="A453" s="13"/>
      <c r="B453" s="217"/>
      <c r="C453" s="218"/>
      <c r="D453" s="219" t="s">
        <v>161</v>
      </c>
      <c r="E453" s="220" t="s">
        <v>19</v>
      </c>
      <c r="F453" s="221" t="s">
        <v>522</v>
      </c>
      <c r="G453" s="218"/>
      <c r="H453" s="220" t="s">
        <v>19</v>
      </c>
      <c r="I453" s="222"/>
      <c r="J453" s="218"/>
      <c r="K453" s="218"/>
      <c r="L453" s="223"/>
      <c r="M453" s="224"/>
      <c r="N453" s="225"/>
      <c r="O453" s="225"/>
      <c r="P453" s="225"/>
      <c r="Q453" s="225"/>
      <c r="R453" s="225"/>
      <c r="S453" s="225"/>
      <c r="T453" s="22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27" t="s">
        <v>161</v>
      </c>
      <c r="AU453" s="227" t="s">
        <v>86</v>
      </c>
      <c r="AV453" s="13" t="s">
        <v>80</v>
      </c>
      <c r="AW453" s="13" t="s">
        <v>34</v>
      </c>
      <c r="AX453" s="13" t="s">
        <v>75</v>
      </c>
      <c r="AY453" s="227" t="s">
        <v>151</v>
      </c>
    </row>
    <row r="454" s="14" customFormat="1">
      <c r="A454" s="14"/>
      <c r="B454" s="228"/>
      <c r="C454" s="229"/>
      <c r="D454" s="219" t="s">
        <v>161</v>
      </c>
      <c r="E454" s="230" t="s">
        <v>19</v>
      </c>
      <c r="F454" s="231" t="s">
        <v>523</v>
      </c>
      <c r="G454" s="229"/>
      <c r="H454" s="232">
        <v>23.25</v>
      </c>
      <c r="I454" s="233"/>
      <c r="J454" s="229"/>
      <c r="K454" s="229"/>
      <c r="L454" s="234"/>
      <c r="M454" s="235"/>
      <c r="N454" s="236"/>
      <c r="O454" s="236"/>
      <c r="P454" s="236"/>
      <c r="Q454" s="236"/>
      <c r="R454" s="236"/>
      <c r="S454" s="236"/>
      <c r="T454" s="23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38" t="s">
        <v>161</v>
      </c>
      <c r="AU454" s="238" t="s">
        <v>86</v>
      </c>
      <c r="AV454" s="14" t="s">
        <v>86</v>
      </c>
      <c r="AW454" s="14" t="s">
        <v>34</v>
      </c>
      <c r="AX454" s="14" t="s">
        <v>75</v>
      </c>
      <c r="AY454" s="238" t="s">
        <v>151</v>
      </c>
    </row>
    <row r="455" s="15" customFormat="1">
      <c r="A455" s="15"/>
      <c r="B455" s="239"/>
      <c r="C455" s="240"/>
      <c r="D455" s="219" t="s">
        <v>161</v>
      </c>
      <c r="E455" s="241" t="s">
        <v>19</v>
      </c>
      <c r="F455" s="242" t="s">
        <v>165</v>
      </c>
      <c r="G455" s="240"/>
      <c r="H455" s="243">
        <v>23.25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49" t="s">
        <v>161</v>
      </c>
      <c r="AU455" s="249" t="s">
        <v>86</v>
      </c>
      <c r="AV455" s="15" t="s">
        <v>157</v>
      </c>
      <c r="AW455" s="15" t="s">
        <v>34</v>
      </c>
      <c r="AX455" s="15" t="s">
        <v>80</v>
      </c>
      <c r="AY455" s="249" t="s">
        <v>151</v>
      </c>
    </row>
    <row r="456" s="14" customFormat="1">
      <c r="A456" s="14"/>
      <c r="B456" s="228"/>
      <c r="C456" s="229"/>
      <c r="D456" s="219" t="s">
        <v>161</v>
      </c>
      <c r="E456" s="229"/>
      <c r="F456" s="231" t="s">
        <v>533</v>
      </c>
      <c r="G456" s="229"/>
      <c r="H456" s="232">
        <v>24.413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38" t="s">
        <v>161</v>
      </c>
      <c r="AU456" s="238" t="s">
        <v>86</v>
      </c>
      <c r="AV456" s="14" t="s">
        <v>86</v>
      </c>
      <c r="AW456" s="14" t="s">
        <v>4</v>
      </c>
      <c r="AX456" s="14" t="s">
        <v>80</v>
      </c>
      <c r="AY456" s="238" t="s">
        <v>151</v>
      </c>
    </row>
    <row r="457" s="2" customFormat="1" ht="24.15" customHeight="1">
      <c r="A457" s="39"/>
      <c r="B457" s="40"/>
      <c r="C457" s="199" t="s">
        <v>534</v>
      </c>
      <c r="D457" s="199" t="s">
        <v>153</v>
      </c>
      <c r="E457" s="200" t="s">
        <v>535</v>
      </c>
      <c r="F457" s="201" t="s">
        <v>536</v>
      </c>
      <c r="G457" s="202" t="s">
        <v>198</v>
      </c>
      <c r="H457" s="203">
        <v>73.5</v>
      </c>
      <c r="I457" s="204"/>
      <c r="J457" s="205">
        <f>ROUND(I457*H457,2)</f>
        <v>0</v>
      </c>
      <c r="K457" s="201" t="s">
        <v>19</v>
      </c>
      <c r="L457" s="45"/>
      <c r="M457" s="206" t="s">
        <v>19</v>
      </c>
      <c r="N457" s="207" t="s">
        <v>46</v>
      </c>
      <c r="O457" s="85"/>
      <c r="P457" s="208">
        <f>O457*H457</f>
        <v>0</v>
      </c>
      <c r="Q457" s="208">
        <v>0</v>
      </c>
      <c r="R457" s="208">
        <f>Q457*H457</f>
        <v>0</v>
      </c>
      <c r="S457" s="208">
        <v>0</v>
      </c>
      <c r="T457" s="20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0" t="s">
        <v>157</v>
      </c>
      <c r="AT457" s="210" t="s">
        <v>153</v>
      </c>
      <c r="AU457" s="210" t="s">
        <v>86</v>
      </c>
      <c r="AY457" s="18" t="s">
        <v>151</v>
      </c>
      <c r="BE457" s="211">
        <f>IF(N457="základní",J457,0)</f>
        <v>0</v>
      </c>
      <c r="BF457" s="211">
        <f>IF(N457="snížená",J457,0)</f>
        <v>0</v>
      </c>
      <c r="BG457" s="211">
        <f>IF(N457="zákl. přenesená",J457,0)</f>
        <v>0</v>
      </c>
      <c r="BH457" s="211">
        <f>IF(N457="sníž. přenesená",J457,0)</f>
        <v>0</v>
      </c>
      <c r="BI457" s="211">
        <f>IF(N457="nulová",J457,0)</f>
        <v>0</v>
      </c>
      <c r="BJ457" s="18" t="s">
        <v>80</v>
      </c>
      <c r="BK457" s="211">
        <f>ROUND(I457*H457,2)</f>
        <v>0</v>
      </c>
      <c r="BL457" s="18" t="s">
        <v>157</v>
      </c>
      <c r="BM457" s="210" t="s">
        <v>537</v>
      </c>
    </row>
    <row r="458" s="13" customFormat="1">
      <c r="A458" s="13"/>
      <c r="B458" s="217"/>
      <c r="C458" s="218"/>
      <c r="D458" s="219" t="s">
        <v>161</v>
      </c>
      <c r="E458" s="220" t="s">
        <v>19</v>
      </c>
      <c r="F458" s="221" t="s">
        <v>162</v>
      </c>
      <c r="G458" s="218"/>
      <c r="H458" s="220" t="s">
        <v>19</v>
      </c>
      <c r="I458" s="222"/>
      <c r="J458" s="218"/>
      <c r="K458" s="218"/>
      <c r="L458" s="223"/>
      <c r="M458" s="224"/>
      <c r="N458" s="225"/>
      <c r="O458" s="225"/>
      <c r="P458" s="225"/>
      <c r="Q458" s="225"/>
      <c r="R458" s="225"/>
      <c r="S458" s="225"/>
      <c r="T458" s="22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27" t="s">
        <v>161</v>
      </c>
      <c r="AU458" s="227" t="s">
        <v>86</v>
      </c>
      <c r="AV458" s="13" t="s">
        <v>80</v>
      </c>
      <c r="AW458" s="13" t="s">
        <v>34</v>
      </c>
      <c r="AX458" s="13" t="s">
        <v>75</v>
      </c>
      <c r="AY458" s="227" t="s">
        <v>151</v>
      </c>
    </row>
    <row r="459" s="13" customFormat="1">
      <c r="A459" s="13"/>
      <c r="B459" s="217"/>
      <c r="C459" s="218"/>
      <c r="D459" s="219" t="s">
        <v>161</v>
      </c>
      <c r="E459" s="220" t="s">
        <v>19</v>
      </c>
      <c r="F459" s="221" t="s">
        <v>221</v>
      </c>
      <c r="G459" s="218"/>
      <c r="H459" s="220" t="s">
        <v>19</v>
      </c>
      <c r="I459" s="222"/>
      <c r="J459" s="218"/>
      <c r="K459" s="218"/>
      <c r="L459" s="223"/>
      <c r="M459" s="224"/>
      <c r="N459" s="225"/>
      <c r="O459" s="225"/>
      <c r="P459" s="225"/>
      <c r="Q459" s="225"/>
      <c r="R459" s="225"/>
      <c r="S459" s="225"/>
      <c r="T459" s="22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27" t="s">
        <v>161</v>
      </c>
      <c r="AU459" s="227" t="s">
        <v>86</v>
      </c>
      <c r="AV459" s="13" t="s">
        <v>80</v>
      </c>
      <c r="AW459" s="13" t="s">
        <v>34</v>
      </c>
      <c r="AX459" s="13" t="s">
        <v>75</v>
      </c>
      <c r="AY459" s="227" t="s">
        <v>151</v>
      </c>
    </row>
    <row r="460" s="14" customFormat="1">
      <c r="A460" s="14"/>
      <c r="B460" s="228"/>
      <c r="C460" s="229"/>
      <c r="D460" s="219" t="s">
        <v>161</v>
      </c>
      <c r="E460" s="230" t="s">
        <v>19</v>
      </c>
      <c r="F460" s="231" t="s">
        <v>538</v>
      </c>
      <c r="G460" s="229"/>
      <c r="H460" s="232">
        <v>62.5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38" t="s">
        <v>161</v>
      </c>
      <c r="AU460" s="238" t="s">
        <v>86</v>
      </c>
      <c r="AV460" s="14" t="s">
        <v>86</v>
      </c>
      <c r="AW460" s="14" t="s">
        <v>34</v>
      </c>
      <c r="AX460" s="14" t="s">
        <v>75</v>
      </c>
      <c r="AY460" s="238" t="s">
        <v>151</v>
      </c>
    </row>
    <row r="461" s="13" customFormat="1">
      <c r="A461" s="13"/>
      <c r="B461" s="217"/>
      <c r="C461" s="218"/>
      <c r="D461" s="219" t="s">
        <v>161</v>
      </c>
      <c r="E461" s="220" t="s">
        <v>19</v>
      </c>
      <c r="F461" s="221" t="s">
        <v>539</v>
      </c>
      <c r="G461" s="218"/>
      <c r="H461" s="220" t="s">
        <v>19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27" t="s">
        <v>161</v>
      </c>
      <c r="AU461" s="227" t="s">
        <v>86</v>
      </c>
      <c r="AV461" s="13" t="s">
        <v>80</v>
      </c>
      <c r="AW461" s="13" t="s">
        <v>34</v>
      </c>
      <c r="AX461" s="13" t="s">
        <v>75</v>
      </c>
      <c r="AY461" s="227" t="s">
        <v>151</v>
      </c>
    </row>
    <row r="462" s="14" customFormat="1">
      <c r="A462" s="14"/>
      <c r="B462" s="228"/>
      <c r="C462" s="229"/>
      <c r="D462" s="219" t="s">
        <v>161</v>
      </c>
      <c r="E462" s="230" t="s">
        <v>19</v>
      </c>
      <c r="F462" s="231" t="s">
        <v>540</v>
      </c>
      <c r="G462" s="229"/>
      <c r="H462" s="232">
        <v>11</v>
      </c>
      <c r="I462" s="233"/>
      <c r="J462" s="229"/>
      <c r="K462" s="229"/>
      <c r="L462" s="234"/>
      <c r="M462" s="235"/>
      <c r="N462" s="236"/>
      <c r="O462" s="236"/>
      <c r="P462" s="236"/>
      <c r="Q462" s="236"/>
      <c r="R462" s="236"/>
      <c r="S462" s="236"/>
      <c r="T462" s="23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38" t="s">
        <v>161</v>
      </c>
      <c r="AU462" s="238" t="s">
        <v>86</v>
      </c>
      <c r="AV462" s="14" t="s">
        <v>86</v>
      </c>
      <c r="AW462" s="14" t="s">
        <v>34</v>
      </c>
      <c r="AX462" s="14" t="s">
        <v>75</v>
      </c>
      <c r="AY462" s="238" t="s">
        <v>151</v>
      </c>
    </row>
    <row r="463" s="15" customFormat="1">
      <c r="A463" s="15"/>
      <c r="B463" s="239"/>
      <c r="C463" s="240"/>
      <c r="D463" s="219" t="s">
        <v>161</v>
      </c>
      <c r="E463" s="241" t="s">
        <v>19</v>
      </c>
      <c r="F463" s="242" t="s">
        <v>165</v>
      </c>
      <c r="G463" s="240"/>
      <c r="H463" s="243">
        <v>73.5</v>
      </c>
      <c r="I463" s="244"/>
      <c r="J463" s="240"/>
      <c r="K463" s="240"/>
      <c r="L463" s="245"/>
      <c r="M463" s="246"/>
      <c r="N463" s="247"/>
      <c r="O463" s="247"/>
      <c r="P463" s="247"/>
      <c r="Q463" s="247"/>
      <c r="R463" s="247"/>
      <c r="S463" s="247"/>
      <c r="T463" s="248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49" t="s">
        <v>161</v>
      </c>
      <c r="AU463" s="249" t="s">
        <v>86</v>
      </c>
      <c r="AV463" s="15" t="s">
        <v>157</v>
      </c>
      <c r="AW463" s="15" t="s">
        <v>34</v>
      </c>
      <c r="AX463" s="15" t="s">
        <v>80</v>
      </c>
      <c r="AY463" s="249" t="s">
        <v>151</v>
      </c>
    </row>
    <row r="464" s="2" customFormat="1" ht="16.5" customHeight="1">
      <c r="A464" s="39"/>
      <c r="B464" s="40"/>
      <c r="C464" s="250" t="s">
        <v>541</v>
      </c>
      <c r="D464" s="250" t="s">
        <v>296</v>
      </c>
      <c r="E464" s="251" t="s">
        <v>542</v>
      </c>
      <c r="F464" s="252" t="s">
        <v>543</v>
      </c>
      <c r="G464" s="253" t="s">
        <v>198</v>
      </c>
      <c r="H464" s="254">
        <v>80.849999999999994</v>
      </c>
      <c r="I464" s="255"/>
      <c r="J464" s="256">
        <f>ROUND(I464*H464,2)</f>
        <v>0</v>
      </c>
      <c r="K464" s="252" t="s">
        <v>19</v>
      </c>
      <c r="L464" s="257"/>
      <c r="M464" s="258" t="s">
        <v>19</v>
      </c>
      <c r="N464" s="259" t="s">
        <v>46</v>
      </c>
      <c r="O464" s="85"/>
      <c r="P464" s="208">
        <f>O464*H464</f>
        <v>0</v>
      </c>
      <c r="Q464" s="208">
        <v>0.00124</v>
      </c>
      <c r="R464" s="208">
        <f>Q464*H464</f>
        <v>0.100254</v>
      </c>
      <c r="S464" s="208">
        <v>0</v>
      </c>
      <c r="T464" s="20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0" t="s">
        <v>202</v>
      </c>
      <c r="AT464" s="210" t="s">
        <v>296</v>
      </c>
      <c r="AU464" s="210" t="s">
        <v>86</v>
      </c>
      <c r="AY464" s="18" t="s">
        <v>151</v>
      </c>
      <c r="BE464" s="211">
        <f>IF(N464="základní",J464,0)</f>
        <v>0</v>
      </c>
      <c r="BF464" s="211">
        <f>IF(N464="snížená",J464,0)</f>
        <v>0</v>
      </c>
      <c r="BG464" s="211">
        <f>IF(N464="zákl. přenesená",J464,0)</f>
        <v>0</v>
      </c>
      <c r="BH464" s="211">
        <f>IF(N464="sníž. přenesená",J464,0)</f>
        <v>0</v>
      </c>
      <c r="BI464" s="211">
        <f>IF(N464="nulová",J464,0)</f>
        <v>0</v>
      </c>
      <c r="BJ464" s="18" t="s">
        <v>80</v>
      </c>
      <c r="BK464" s="211">
        <f>ROUND(I464*H464,2)</f>
        <v>0</v>
      </c>
      <c r="BL464" s="18" t="s">
        <v>157</v>
      </c>
      <c r="BM464" s="210" t="s">
        <v>544</v>
      </c>
    </row>
    <row r="465" s="13" customFormat="1">
      <c r="A465" s="13"/>
      <c r="B465" s="217"/>
      <c r="C465" s="218"/>
      <c r="D465" s="219" t="s">
        <v>161</v>
      </c>
      <c r="E465" s="220" t="s">
        <v>19</v>
      </c>
      <c r="F465" s="221" t="s">
        <v>221</v>
      </c>
      <c r="G465" s="218"/>
      <c r="H465" s="220" t="s">
        <v>19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27" t="s">
        <v>161</v>
      </c>
      <c r="AU465" s="227" t="s">
        <v>86</v>
      </c>
      <c r="AV465" s="13" t="s">
        <v>80</v>
      </c>
      <c r="AW465" s="13" t="s">
        <v>34</v>
      </c>
      <c r="AX465" s="13" t="s">
        <v>75</v>
      </c>
      <c r="AY465" s="227" t="s">
        <v>151</v>
      </c>
    </row>
    <row r="466" s="14" customFormat="1">
      <c r="A466" s="14"/>
      <c r="B466" s="228"/>
      <c r="C466" s="229"/>
      <c r="D466" s="219" t="s">
        <v>161</v>
      </c>
      <c r="E466" s="230" t="s">
        <v>19</v>
      </c>
      <c r="F466" s="231" t="s">
        <v>538</v>
      </c>
      <c r="G466" s="229"/>
      <c r="H466" s="232">
        <v>62.5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38" t="s">
        <v>161</v>
      </c>
      <c r="AU466" s="238" t="s">
        <v>86</v>
      </c>
      <c r="AV466" s="14" t="s">
        <v>86</v>
      </c>
      <c r="AW466" s="14" t="s">
        <v>34</v>
      </c>
      <c r="AX466" s="14" t="s">
        <v>75</v>
      </c>
      <c r="AY466" s="238" t="s">
        <v>151</v>
      </c>
    </row>
    <row r="467" s="13" customFormat="1">
      <c r="A467" s="13"/>
      <c r="B467" s="217"/>
      <c r="C467" s="218"/>
      <c r="D467" s="219" t="s">
        <v>161</v>
      </c>
      <c r="E467" s="220" t="s">
        <v>19</v>
      </c>
      <c r="F467" s="221" t="s">
        <v>539</v>
      </c>
      <c r="G467" s="218"/>
      <c r="H467" s="220" t="s">
        <v>19</v>
      </c>
      <c r="I467" s="222"/>
      <c r="J467" s="218"/>
      <c r="K467" s="218"/>
      <c r="L467" s="223"/>
      <c r="M467" s="224"/>
      <c r="N467" s="225"/>
      <c r="O467" s="225"/>
      <c r="P467" s="225"/>
      <c r="Q467" s="225"/>
      <c r="R467" s="225"/>
      <c r="S467" s="225"/>
      <c r="T467" s="22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27" t="s">
        <v>161</v>
      </c>
      <c r="AU467" s="227" t="s">
        <v>86</v>
      </c>
      <c r="AV467" s="13" t="s">
        <v>80</v>
      </c>
      <c r="AW467" s="13" t="s">
        <v>34</v>
      </c>
      <c r="AX467" s="13" t="s">
        <v>75</v>
      </c>
      <c r="AY467" s="227" t="s">
        <v>151</v>
      </c>
    </row>
    <row r="468" s="14" customFormat="1">
      <c r="A468" s="14"/>
      <c r="B468" s="228"/>
      <c r="C468" s="229"/>
      <c r="D468" s="219" t="s">
        <v>161</v>
      </c>
      <c r="E468" s="230" t="s">
        <v>19</v>
      </c>
      <c r="F468" s="231" t="s">
        <v>540</v>
      </c>
      <c r="G468" s="229"/>
      <c r="H468" s="232">
        <v>11</v>
      </c>
      <c r="I468" s="233"/>
      <c r="J468" s="229"/>
      <c r="K468" s="229"/>
      <c r="L468" s="234"/>
      <c r="M468" s="235"/>
      <c r="N468" s="236"/>
      <c r="O468" s="236"/>
      <c r="P468" s="236"/>
      <c r="Q468" s="236"/>
      <c r="R468" s="236"/>
      <c r="S468" s="236"/>
      <c r="T468" s="23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38" t="s">
        <v>161</v>
      </c>
      <c r="AU468" s="238" t="s">
        <v>86</v>
      </c>
      <c r="AV468" s="14" t="s">
        <v>86</v>
      </c>
      <c r="AW468" s="14" t="s">
        <v>34</v>
      </c>
      <c r="AX468" s="14" t="s">
        <v>75</v>
      </c>
      <c r="AY468" s="238" t="s">
        <v>151</v>
      </c>
    </row>
    <row r="469" s="15" customFormat="1">
      <c r="A469" s="15"/>
      <c r="B469" s="239"/>
      <c r="C469" s="240"/>
      <c r="D469" s="219" t="s">
        <v>161</v>
      </c>
      <c r="E469" s="241" t="s">
        <v>19</v>
      </c>
      <c r="F469" s="242" t="s">
        <v>165</v>
      </c>
      <c r="G469" s="240"/>
      <c r="H469" s="243">
        <v>73.5</v>
      </c>
      <c r="I469" s="244"/>
      <c r="J469" s="240"/>
      <c r="K469" s="240"/>
      <c r="L469" s="245"/>
      <c r="M469" s="246"/>
      <c r="N469" s="247"/>
      <c r="O469" s="247"/>
      <c r="P469" s="247"/>
      <c r="Q469" s="247"/>
      <c r="R469" s="247"/>
      <c r="S469" s="247"/>
      <c r="T469" s="248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49" t="s">
        <v>161</v>
      </c>
      <c r="AU469" s="249" t="s">
        <v>86</v>
      </c>
      <c r="AV469" s="15" t="s">
        <v>157</v>
      </c>
      <c r="AW469" s="15" t="s">
        <v>34</v>
      </c>
      <c r="AX469" s="15" t="s">
        <v>80</v>
      </c>
      <c r="AY469" s="249" t="s">
        <v>151</v>
      </c>
    </row>
    <row r="470" s="14" customFormat="1">
      <c r="A470" s="14"/>
      <c r="B470" s="228"/>
      <c r="C470" s="229"/>
      <c r="D470" s="219" t="s">
        <v>161</v>
      </c>
      <c r="E470" s="229"/>
      <c r="F470" s="231" t="s">
        <v>545</v>
      </c>
      <c r="G470" s="229"/>
      <c r="H470" s="232">
        <v>80.849999999999994</v>
      </c>
      <c r="I470" s="233"/>
      <c r="J470" s="229"/>
      <c r="K470" s="229"/>
      <c r="L470" s="234"/>
      <c r="M470" s="235"/>
      <c r="N470" s="236"/>
      <c r="O470" s="236"/>
      <c r="P470" s="236"/>
      <c r="Q470" s="236"/>
      <c r="R470" s="236"/>
      <c r="S470" s="236"/>
      <c r="T470" s="23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38" t="s">
        <v>161</v>
      </c>
      <c r="AU470" s="238" t="s">
        <v>86</v>
      </c>
      <c r="AV470" s="14" t="s">
        <v>86</v>
      </c>
      <c r="AW470" s="14" t="s">
        <v>4</v>
      </c>
      <c r="AX470" s="14" t="s">
        <v>80</v>
      </c>
      <c r="AY470" s="238" t="s">
        <v>151</v>
      </c>
    </row>
    <row r="471" s="2" customFormat="1" ht="37.8" customHeight="1">
      <c r="A471" s="39"/>
      <c r="B471" s="40"/>
      <c r="C471" s="199" t="s">
        <v>546</v>
      </c>
      <c r="D471" s="199" t="s">
        <v>153</v>
      </c>
      <c r="E471" s="200" t="s">
        <v>547</v>
      </c>
      <c r="F471" s="201" t="s">
        <v>548</v>
      </c>
      <c r="G471" s="202" t="s">
        <v>198</v>
      </c>
      <c r="H471" s="203">
        <v>13</v>
      </c>
      <c r="I471" s="204"/>
      <c r="J471" s="205">
        <f>ROUND(I471*H471,2)</f>
        <v>0</v>
      </c>
      <c r="K471" s="201" t="s">
        <v>156</v>
      </c>
      <c r="L471" s="45"/>
      <c r="M471" s="206" t="s">
        <v>19</v>
      </c>
      <c r="N471" s="207" t="s">
        <v>46</v>
      </c>
      <c r="O471" s="85"/>
      <c r="P471" s="208">
        <f>O471*H471</f>
        <v>0</v>
      </c>
      <c r="Q471" s="208">
        <v>0</v>
      </c>
      <c r="R471" s="208">
        <f>Q471*H471</f>
        <v>0</v>
      </c>
      <c r="S471" s="208">
        <v>0</v>
      </c>
      <c r="T471" s="20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0" t="s">
        <v>157</v>
      </c>
      <c r="AT471" s="210" t="s">
        <v>153</v>
      </c>
      <c r="AU471" s="210" t="s">
        <v>86</v>
      </c>
      <c r="AY471" s="18" t="s">
        <v>151</v>
      </c>
      <c r="BE471" s="211">
        <f>IF(N471="základní",J471,0)</f>
        <v>0</v>
      </c>
      <c r="BF471" s="211">
        <f>IF(N471="snížená",J471,0)</f>
        <v>0</v>
      </c>
      <c r="BG471" s="211">
        <f>IF(N471="zákl. přenesená",J471,0)</f>
        <v>0</v>
      </c>
      <c r="BH471" s="211">
        <f>IF(N471="sníž. přenesená",J471,0)</f>
        <v>0</v>
      </c>
      <c r="BI471" s="211">
        <f>IF(N471="nulová",J471,0)</f>
        <v>0</v>
      </c>
      <c r="BJ471" s="18" t="s">
        <v>80</v>
      </c>
      <c r="BK471" s="211">
        <f>ROUND(I471*H471,2)</f>
        <v>0</v>
      </c>
      <c r="BL471" s="18" t="s">
        <v>157</v>
      </c>
      <c r="BM471" s="210" t="s">
        <v>549</v>
      </c>
    </row>
    <row r="472" s="2" customFormat="1">
      <c r="A472" s="39"/>
      <c r="B472" s="40"/>
      <c r="C472" s="41"/>
      <c r="D472" s="212" t="s">
        <v>159</v>
      </c>
      <c r="E472" s="41"/>
      <c r="F472" s="213" t="s">
        <v>550</v>
      </c>
      <c r="G472" s="41"/>
      <c r="H472" s="41"/>
      <c r="I472" s="214"/>
      <c r="J472" s="41"/>
      <c r="K472" s="41"/>
      <c r="L472" s="45"/>
      <c r="M472" s="215"/>
      <c r="N472" s="216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159</v>
      </c>
      <c r="AU472" s="18" t="s">
        <v>86</v>
      </c>
    </row>
    <row r="473" s="2" customFormat="1" ht="24.15" customHeight="1">
      <c r="A473" s="39"/>
      <c r="B473" s="40"/>
      <c r="C473" s="199" t="s">
        <v>551</v>
      </c>
      <c r="D473" s="199" t="s">
        <v>153</v>
      </c>
      <c r="E473" s="200" t="s">
        <v>552</v>
      </c>
      <c r="F473" s="201" t="s">
        <v>553</v>
      </c>
      <c r="G473" s="202" t="s">
        <v>198</v>
      </c>
      <c r="H473" s="203">
        <v>13</v>
      </c>
      <c r="I473" s="204"/>
      <c r="J473" s="205">
        <f>ROUND(I473*H473,2)</f>
        <v>0</v>
      </c>
      <c r="K473" s="201" t="s">
        <v>156</v>
      </c>
      <c r="L473" s="45"/>
      <c r="M473" s="206" t="s">
        <v>19</v>
      </c>
      <c r="N473" s="207" t="s">
        <v>46</v>
      </c>
      <c r="O473" s="85"/>
      <c r="P473" s="208">
        <f>O473*H473</f>
        <v>0</v>
      </c>
      <c r="Q473" s="208">
        <v>0</v>
      </c>
      <c r="R473" s="208">
        <f>Q473*H473</f>
        <v>0</v>
      </c>
      <c r="S473" s="208">
        <v>0</v>
      </c>
      <c r="T473" s="20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10" t="s">
        <v>157</v>
      </c>
      <c r="AT473" s="210" t="s">
        <v>153</v>
      </c>
      <c r="AU473" s="210" t="s">
        <v>86</v>
      </c>
      <c r="AY473" s="18" t="s">
        <v>151</v>
      </c>
      <c r="BE473" s="211">
        <f>IF(N473="základní",J473,0)</f>
        <v>0</v>
      </c>
      <c r="BF473" s="211">
        <f>IF(N473="snížená",J473,0)</f>
        <v>0</v>
      </c>
      <c r="BG473" s="211">
        <f>IF(N473="zákl. přenesená",J473,0)</f>
        <v>0</v>
      </c>
      <c r="BH473" s="211">
        <f>IF(N473="sníž. přenesená",J473,0)</f>
        <v>0</v>
      </c>
      <c r="BI473" s="211">
        <f>IF(N473="nulová",J473,0)</f>
        <v>0</v>
      </c>
      <c r="BJ473" s="18" t="s">
        <v>80</v>
      </c>
      <c r="BK473" s="211">
        <f>ROUND(I473*H473,2)</f>
        <v>0</v>
      </c>
      <c r="BL473" s="18" t="s">
        <v>157</v>
      </c>
      <c r="BM473" s="210" t="s">
        <v>554</v>
      </c>
    </row>
    <row r="474" s="2" customFormat="1">
      <c r="A474" s="39"/>
      <c r="B474" s="40"/>
      <c r="C474" s="41"/>
      <c r="D474" s="212" t="s">
        <v>159</v>
      </c>
      <c r="E474" s="41"/>
      <c r="F474" s="213" t="s">
        <v>555</v>
      </c>
      <c r="G474" s="41"/>
      <c r="H474" s="41"/>
      <c r="I474" s="214"/>
      <c r="J474" s="41"/>
      <c r="K474" s="41"/>
      <c r="L474" s="45"/>
      <c r="M474" s="215"/>
      <c r="N474" s="216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159</v>
      </c>
      <c r="AU474" s="18" t="s">
        <v>86</v>
      </c>
    </row>
    <row r="475" s="13" customFormat="1">
      <c r="A475" s="13"/>
      <c r="B475" s="217"/>
      <c r="C475" s="218"/>
      <c r="D475" s="219" t="s">
        <v>161</v>
      </c>
      <c r="E475" s="220" t="s">
        <v>19</v>
      </c>
      <c r="F475" s="221" t="s">
        <v>162</v>
      </c>
      <c r="G475" s="218"/>
      <c r="H475" s="220" t="s">
        <v>19</v>
      </c>
      <c r="I475" s="222"/>
      <c r="J475" s="218"/>
      <c r="K475" s="218"/>
      <c r="L475" s="223"/>
      <c r="M475" s="224"/>
      <c r="N475" s="225"/>
      <c r="O475" s="225"/>
      <c r="P475" s="225"/>
      <c r="Q475" s="225"/>
      <c r="R475" s="225"/>
      <c r="S475" s="225"/>
      <c r="T475" s="22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27" t="s">
        <v>161</v>
      </c>
      <c r="AU475" s="227" t="s">
        <v>86</v>
      </c>
      <c r="AV475" s="13" t="s">
        <v>80</v>
      </c>
      <c r="AW475" s="13" t="s">
        <v>34</v>
      </c>
      <c r="AX475" s="13" t="s">
        <v>75</v>
      </c>
      <c r="AY475" s="227" t="s">
        <v>151</v>
      </c>
    </row>
    <row r="476" s="13" customFormat="1">
      <c r="A476" s="13"/>
      <c r="B476" s="217"/>
      <c r="C476" s="218"/>
      <c r="D476" s="219" t="s">
        <v>161</v>
      </c>
      <c r="E476" s="220" t="s">
        <v>19</v>
      </c>
      <c r="F476" s="221" t="s">
        <v>188</v>
      </c>
      <c r="G476" s="218"/>
      <c r="H476" s="220" t="s">
        <v>19</v>
      </c>
      <c r="I476" s="222"/>
      <c r="J476" s="218"/>
      <c r="K476" s="218"/>
      <c r="L476" s="223"/>
      <c r="M476" s="224"/>
      <c r="N476" s="225"/>
      <c r="O476" s="225"/>
      <c r="P476" s="225"/>
      <c r="Q476" s="225"/>
      <c r="R476" s="225"/>
      <c r="S476" s="225"/>
      <c r="T476" s="22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27" t="s">
        <v>161</v>
      </c>
      <c r="AU476" s="227" t="s">
        <v>86</v>
      </c>
      <c r="AV476" s="13" t="s">
        <v>80</v>
      </c>
      <c r="AW476" s="13" t="s">
        <v>34</v>
      </c>
      <c r="AX476" s="13" t="s">
        <v>75</v>
      </c>
      <c r="AY476" s="227" t="s">
        <v>151</v>
      </c>
    </row>
    <row r="477" s="14" customFormat="1">
      <c r="A477" s="14"/>
      <c r="B477" s="228"/>
      <c r="C477" s="229"/>
      <c r="D477" s="219" t="s">
        <v>161</v>
      </c>
      <c r="E477" s="230" t="s">
        <v>19</v>
      </c>
      <c r="F477" s="231" t="s">
        <v>245</v>
      </c>
      <c r="G477" s="229"/>
      <c r="H477" s="232">
        <v>13</v>
      </c>
      <c r="I477" s="233"/>
      <c r="J477" s="229"/>
      <c r="K477" s="229"/>
      <c r="L477" s="234"/>
      <c r="M477" s="235"/>
      <c r="N477" s="236"/>
      <c r="O477" s="236"/>
      <c r="P477" s="236"/>
      <c r="Q477" s="236"/>
      <c r="R477" s="236"/>
      <c r="S477" s="236"/>
      <c r="T477" s="23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38" t="s">
        <v>161</v>
      </c>
      <c r="AU477" s="238" t="s">
        <v>86</v>
      </c>
      <c r="AV477" s="14" t="s">
        <v>86</v>
      </c>
      <c r="AW477" s="14" t="s">
        <v>34</v>
      </c>
      <c r="AX477" s="14" t="s">
        <v>75</v>
      </c>
      <c r="AY477" s="238" t="s">
        <v>151</v>
      </c>
    </row>
    <row r="478" s="15" customFormat="1">
      <c r="A478" s="15"/>
      <c r="B478" s="239"/>
      <c r="C478" s="240"/>
      <c r="D478" s="219" t="s">
        <v>161</v>
      </c>
      <c r="E478" s="241" t="s">
        <v>19</v>
      </c>
      <c r="F478" s="242" t="s">
        <v>165</v>
      </c>
      <c r="G478" s="240"/>
      <c r="H478" s="243">
        <v>13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49" t="s">
        <v>161</v>
      </c>
      <c r="AU478" s="249" t="s">
        <v>86</v>
      </c>
      <c r="AV478" s="15" t="s">
        <v>157</v>
      </c>
      <c r="AW478" s="15" t="s">
        <v>34</v>
      </c>
      <c r="AX478" s="15" t="s">
        <v>80</v>
      </c>
      <c r="AY478" s="249" t="s">
        <v>151</v>
      </c>
    </row>
    <row r="479" s="2" customFormat="1" ht="24.15" customHeight="1">
      <c r="A479" s="39"/>
      <c r="B479" s="40"/>
      <c r="C479" s="199" t="s">
        <v>556</v>
      </c>
      <c r="D479" s="199" t="s">
        <v>153</v>
      </c>
      <c r="E479" s="200" t="s">
        <v>557</v>
      </c>
      <c r="F479" s="201" t="s">
        <v>558</v>
      </c>
      <c r="G479" s="202" t="s">
        <v>198</v>
      </c>
      <c r="H479" s="203">
        <v>1.3</v>
      </c>
      <c r="I479" s="204"/>
      <c r="J479" s="205">
        <f>ROUND(I479*H479,2)</f>
        <v>0</v>
      </c>
      <c r="K479" s="201" t="s">
        <v>156</v>
      </c>
      <c r="L479" s="45"/>
      <c r="M479" s="206" t="s">
        <v>19</v>
      </c>
      <c r="N479" s="207" t="s">
        <v>46</v>
      </c>
      <c r="O479" s="85"/>
      <c r="P479" s="208">
        <f>O479*H479</f>
        <v>0</v>
      </c>
      <c r="Q479" s="208">
        <v>0.29221000000000003</v>
      </c>
      <c r="R479" s="208">
        <f>Q479*H479</f>
        <v>0.37987300000000007</v>
      </c>
      <c r="S479" s="208">
        <v>0</v>
      </c>
      <c r="T479" s="20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0" t="s">
        <v>157</v>
      </c>
      <c r="AT479" s="210" t="s">
        <v>153</v>
      </c>
      <c r="AU479" s="210" t="s">
        <v>86</v>
      </c>
      <c r="AY479" s="18" t="s">
        <v>151</v>
      </c>
      <c r="BE479" s="211">
        <f>IF(N479="základní",J479,0)</f>
        <v>0</v>
      </c>
      <c r="BF479" s="211">
        <f>IF(N479="snížená",J479,0)</f>
        <v>0</v>
      </c>
      <c r="BG479" s="211">
        <f>IF(N479="zákl. přenesená",J479,0)</f>
        <v>0</v>
      </c>
      <c r="BH479" s="211">
        <f>IF(N479="sníž. přenesená",J479,0)</f>
        <v>0</v>
      </c>
      <c r="BI479" s="211">
        <f>IF(N479="nulová",J479,0)</f>
        <v>0</v>
      </c>
      <c r="BJ479" s="18" t="s">
        <v>80</v>
      </c>
      <c r="BK479" s="211">
        <f>ROUND(I479*H479,2)</f>
        <v>0</v>
      </c>
      <c r="BL479" s="18" t="s">
        <v>157</v>
      </c>
      <c r="BM479" s="210" t="s">
        <v>559</v>
      </c>
    </row>
    <row r="480" s="2" customFormat="1">
      <c r="A480" s="39"/>
      <c r="B480" s="40"/>
      <c r="C480" s="41"/>
      <c r="D480" s="212" t="s">
        <v>159</v>
      </c>
      <c r="E480" s="41"/>
      <c r="F480" s="213" t="s">
        <v>560</v>
      </c>
      <c r="G480" s="41"/>
      <c r="H480" s="41"/>
      <c r="I480" s="214"/>
      <c r="J480" s="41"/>
      <c r="K480" s="41"/>
      <c r="L480" s="45"/>
      <c r="M480" s="215"/>
      <c r="N480" s="216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159</v>
      </c>
      <c r="AU480" s="18" t="s">
        <v>86</v>
      </c>
    </row>
    <row r="481" s="13" customFormat="1">
      <c r="A481" s="13"/>
      <c r="B481" s="217"/>
      <c r="C481" s="218"/>
      <c r="D481" s="219" t="s">
        <v>161</v>
      </c>
      <c r="E481" s="220" t="s">
        <v>19</v>
      </c>
      <c r="F481" s="221" t="s">
        <v>162</v>
      </c>
      <c r="G481" s="218"/>
      <c r="H481" s="220" t="s">
        <v>19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27" t="s">
        <v>161</v>
      </c>
      <c r="AU481" s="227" t="s">
        <v>86</v>
      </c>
      <c r="AV481" s="13" t="s">
        <v>80</v>
      </c>
      <c r="AW481" s="13" t="s">
        <v>34</v>
      </c>
      <c r="AX481" s="13" t="s">
        <v>75</v>
      </c>
      <c r="AY481" s="227" t="s">
        <v>151</v>
      </c>
    </row>
    <row r="482" s="13" customFormat="1">
      <c r="A482" s="13"/>
      <c r="B482" s="217"/>
      <c r="C482" s="218"/>
      <c r="D482" s="219" t="s">
        <v>161</v>
      </c>
      <c r="E482" s="220" t="s">
        <v>19</v>
      </c>
      <c r="F482" s="221" t="s">
        <v>498</v>
      </c>
      <c r="G482" s="218"/>
      <c r="H482" s="220" t="s">
        <v>19</v>
      </c>
      <c r="I482" s="222"/>
      <c r="J482" s="218"/>
      <c r="K482" s="218"/>
      <c r="L482" s="223"/>
      <c r="M482" s="224"/>
      <c r="N482" s="225"/>
      <c r="O482" s="225"/>
      <c r="P482" s="225"/>
      <c r="Q482" s="225"/>
      <c r="R482" s="225"/>
      <c r="S482" s="225"/>
      <c r="T482" s="22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27" t="s">
        <v>161</v>
      </c>
      <c r="AU482" s="227" t="s">
        <v>86</v>
      </c>
      <c r="AV482" s="13" t="s">
        <v>80</v>
      </c>
      <c r="AW482" s="13" t="s">
        <v>34</v>
      </c>
      <c r="AX482" s="13" t="s">
        <v>75</v>
      </c>
      <c r="AY482" s="227" t="s">
        <v>151</v>
      </c>
    </row>
    <row r="483" s="14" customFormat="1">
      <c r="A483" s="14"/>
      <c r="B483" s="228"/>
      <c r="C483" s="229"/>
      <c r="D483" s="219" t="s">
        <v>161</v>
      </c>
      <c r="E483" s="230" t="s">
        <v>19</v>
      </c>
      <c r="F483" s="231" t="s">
        <v>561</v>
      </c>
      <c r="G483" s="229"/>
      <c r="H483" s="232">
        <v>1.3</v>
      </c>
      <c r="I483" s="233"/>
      <c r="J483" s="229"/>
      <c r="K483" s="229"/>
      <c r="L483" s="234"/>
      <c r="M483" s="235"/>
      <c r="N483" s="236"/>
      <c r="O483" s="236"/>
      <c r="P483" s="236"/>
      <c r="Q483" s="236"/>
      <c r="R483" s="236"/>
      <c r="S483" s="236"/>
      <c r="T483" s="23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38" t="s">
        <v>161</v>
      </c>
      <c r="AU483" s="238" t="s">
        <v>86</v>
      </c>
      <c r="AV483" s="14" t="s">
        <v>86</v>
      </c>
      <c r="AW483" s="14" t="s">
        <v>34</v>
      </c>
      <c r="AX483" s="14" t="s">
        <v>75</v>
      </c>
      <c r="AY483" s="238" t="s">
        <v>151</v>
      </c>
    </row>
    <row r="484" s="15" customFormat="1">
      <c r="A484" s="15"/>
      <c r="B484" s="239"/>
      <c r="C484" s="240"/>
      <c r="D484" s="219" t="s">
        <v>161</v>
      </c>
      <c r="E484" s="241" t="s">
        <v>19</v>
      </c>
      <c r="F484" s="242" t="s">
        <v>165</v>
      </c>
      <c r="G484" s="240"/>
      <c r="H484" s="243">
        <v>1.3</v>
      </c>
      <c r="I484" s="244"/>
      <c r="J484" s="240"/>
      <c r="K484" s="240"/>
      <c r="L484" s="245"/>
      <c r="M484" s="246"/>
      <c r="N484" s="247"/>
      <c r="O484" s="247"/>
      <c r="P484" s="247"/>
      <c r="Q484" s="247"/>
      <c r="R484" s="247"/>
      <c r="S484" s="247"/>
      <c r="T484" s="248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49" t="s">
        <v>161</v>
      </c>
      <c r="AU484" s="249" t="s">
        <v>86</v>
      </c>
      <c r="AV484" s="15" t="s">
        <v>157</v>
      </c>
      <c r="AW484" s="15" t="s">
        <v>34</v>
      </c>
      <c r="AX484" s="15" t="s">
        <v>80</v>
      </c>
      <c r="AY484" s="249" t="s">
        <v>151</v>
      </c>
    </row>
    <row r="485" s="2" customFormat="1" ht="24.15" customHeight="1">
      <c r="A485" s="39"/>
      <c r="B485" s="40"/>
      <c r="C485" s="250" t="s">
        <v>562</v>
      </c>
      <c r="D485" s="250" t="s">
        <v>296</v>
      </c>
      <c r="E485" s="251" t="s">
        <v>563</v>
      </c>
      <c r="F485" s="252" t="s">
        <v>564</v>
      </c>
      <c r="G485" s="253" t="s">
        <v>198</v>
      </c>
      <c r="H485" s="254">
        <v>1.3</v>
      </c>
      <c r="I485" s="255"/>
      <c r="J485" s="256">
        <f>ROUND(I485*H485,2)</f>
        <v>0</v>
      </c>
      <c r="K485" s="252" t="s">
        <v>156</v>
      </c>
      <c r="L485" s="257"/>
      <c r="M485" s="258" t="s">
        <v>19</v>
      </c>
      <c r="N485" s="259" t="s">
        <v>46</v>
      </c>
      <c r="O485" s="85"/>
      <c r="P485" s="208">
        <f>O485*H485</f>
        <v>0</v>
      </c>
      <c r="Q485" s="208">
        <v>0.015599999999999999</v>
      </c>
      <c r="R485" s="208">
        <f>Q485*H485</f>
        <v>0.020279999999999999</v>
      </c>
      <c r="S485" s="208">
        <v>0</v>
      </c>
      <c r="T485" s="20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0" t="s">
        <v>202</v>
      </c>
      <c r="AT485" s="210" t="s">
        <v>296</v>
      </c>
      <c r="AU485" s="210" t="s">
        <v>86</v>
      </c>
      <c r="AY485" s="18" t="s">
        <v>151</v>
      </c>
      <c r="BE485" s="211">
        <f>IF(N485="základní",J485,0)</f>
        <v>0</v>
      </c>
      <c r="BF485" s="211">
        <f>IF(N485="snížená",J485,0)</f>
        <v>0</v>
      </c>
      <c r="BG485" s="211">
        <f>IF(N485="zákl. přenesená",J485,0)</f>
        <v>0</v>
      </c>
      <c r="BH485" s="211">
        <f>IF(N485="sníž. přenesená",J485,0)</f>
        <v>0</v>
      </c>
      <c r="BI485" s="211">
        <f>IF(N485="nulová",J485,0)</f>
        <v>0</v>
      </c>
      <c r="BJ485" s="18" t="s">
        <v>80</v>
      </c>
      <c r="BK485" s="211">
        <f>ROUND(I485*H485,2)</f>
        <v>0</v>
      </c>
      <c r="BL485" s="18" t="s">
        <v>157</v>
      </c>
      <c r="BM485" s="210" t="s">
        <v>565</v>
      </c>
    </row>
    <row r="486" s="2" customFormat="1" ht="16.5" customHeight="1">
      <c r="A486" s="39"/>
      <c r="B486" s="40"/>
      <c r="C486" s="250" t="s">
        <v>566</v>
      </c>
      <c r="D486" s="250" t="s">
        <v>296</v>
      </c>
      <c r="E486" s="251" t="s">
        <v>567</v>
      </c>
      <c r="F486" s="252" t="s">
        <v>568</v>
      </c>
      <c r="G486" s="253" t="s">
        <v>198</v>
      </c>
      <c r="H486" s="254">
        <v>1.3</v>
      </c>
      <c r="I486" s="255"/>
      <c r="J486" s="256">
        <f>ROUND(I486*H486,2)</f>
        <v>0</v>
      </c>
      <c r="K486" s="252" t="s">
        <v>156</v>
      </c>
      <c r="L486" s="257"/>
      <c r="M486" s="258" t="s">
        <v>19</v>
      </c>
      <c r="N486" s="259" t="s">
        <v>46</v>
      </c>
      <c r="O486" s="85"/>
      <c r="P486" s="208">
        <f>O486*H486</f>
        <v>0</v>
      </c>
      <c r="Q486" s="208">
        <v>0.0035999999999999999</v>
      </c>
      <c r="R486" s="208">
        <f>Q486*H486</f>
        <v>0.0046800000000000001</v>
      </c>
      <c r="S486" s="208">
        <v>0</v>
      </c>
      <c r="T486" s="20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0" t="s">
        <v>202</v>
      </c>
      <c r="AT486" s="210" t="s">
        <v>296</v>
      </c>
      <c r="AU486" s="210" t="s">
        <v>86</v>
      </c>
      <c r="AY486" s="18" t="s">
        <v>151</v>
      </c>
      <c r="BE486" s="211">
        <f>IF(N486="základní",J486,0)</f>
        <v>0</v>
      </c>
      <c r="BF486" s="211">
        <f>IF(N486="snížená",J486,0)</f>
        <v>0</v>
      </c>
      <c r="BG486" s="211">
        <f>IF(N486="zákl. přenesená",J486,0)</f>
        <v>0</v>
      </c>
      <c r="BH486" s="211">
        <f>IF(N486="sníž. přenesená",J486,0)</f>
        <v>0</v>
      </c>
      <c r="BI486" s="211">
        <f>IF(N486="nulová",J486,0)</f>
        <v>0</v>
      </c>
      <c r="BJ486" s="18" t="s">
        <v>80</v>
      </c>
      <c r="BK486" s="211">
        <f>ROUND(I486*H486,2)</f>
        <v>0</v>
      </c>
      <c r="BL486" s="18" t="s">
        <v>157</v>
      </c>
      <c r="BM486" s="210" t="s">
        <v>569</v>
      </c>
    </row>
    <row r="487" s="2" customFormat="1" ht="24.15" customHeight="1">
      <c r="A487" s="39"/>
      <c r="B487" s="40"/>
      <c r="C487" s="199" t="s">
        <v>570</v>
      </c>
      <c r="D487" s="199" t="s">
        <v>153</v>
      </c>
      <c r="E487" s="200" t="s">
        <v>571</v>
      </c>
      <c r="F487" s="201" t="s">
        <v>572</v>
      </c>
      <c r="G487" s="202" t="s">
        <v>168</v>
      </c>
      <c r="H487" s="203">
        <v>1</v>
      </c>
      <c r="I487" s="204"/>
      <c r="J487" s="205">
        <f>ROUND(I487*H487,2)</f>
        <v>0</v>
      </c>
      <c r="K487" s="201" t="s">
        <v>19</v>
      </c>
      <c r="L487" s="45"/>
      <c r="M487" s="206" t="s">
        <v>19</v>
      </c>
      <c r="N487" s="207" t="s">
        <v>46</v>
      </c>
      <c r="O487" s="85"/>
      <c r="P487" s="208">
        <f>O487*H487</f>
        <v>0</v>
      </c>
      <c r="Q487" s="208">
        <v>0</v>
      </c>
      <c r="R487" s="208">
        <f>Q487*H487</f>
        <v>0</v>
      </c>
      <c r="S487" s="208">
        <v>0</v>
      </c>
      <c r="T487" s="20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0" t="s">
        <v>157</v>
      </c>
      <c r="AT487" s="210" t="s">
        <v>153</v>
      </c>
      <c r="AU487" s="210" t="s">
        <v>86</v>
      </c>
      <c r="AY487" s="18" t="s">
        <v>151</v>
      </c>
      <c r="BE487" s="211">
        <f>IF(N487="základní",J487,0)</f>
        <v>0</v>
      </c>
      <c r="BF487" s="211">
        <f>IF(N487="snížená",J487,0)</f>
        <v>0</v>
      </c>
      <c r="BG487" s="211">
        <f>IF(N487="zákl. přenesená",J487,0)</f>
        <v>0</v>
      </c>
      <c r="BH487" s="211">
        <f>IF(N487="sníž. přenesená",J487,0)</f>
        <v>0</v>
      </c>
      <c r="BI487" s="211">
        <f>IF(N487="nulová",J487,0)</f>
        <v>0</v>
      </c>
      <c r="BJ487" s="18" t="s">
        <v>80</v>
      </c>
      <c r="BK487" s="211">
        <f>ROUND(I487*H487,2)</f>
        <v>0</v>
      </c>
      <c r="BL487" s="18" t="s">
        <v>157</v>
      </c>
      <c r="BM487" s="210" t="s">
        <v>573</v>
      </c>
    </row>
    <row r="488" s="13" customFormat="1">
      <c r="A488" s="13"/>
      <c r="B488" s="217"/>
      <c r="C488" s="218"/>
      <c r="D488" s="219" t="s">
        <v>161</v>
      </c>
      <c r="E488" s="220" t="s">
        <v>19</v>
      </c>
      <c r="F488" s="221" t="s">
        <v>162</v>
      </c>
      <c r="G488" s="218"/>
      <c r="H488" s="220" t="s">
        <v>19</v>
      </c>
      <c r="I488" s="222"/>
      <c r="J488" s="218"/>
      <c r="K488" s="218"/>
      <c r="L488" s="223"/>
      <c r="M488" s="224"/>
      <c r="N488" s="225"/>
      <c r="O488" s="225"/>
      <c r="P488" s="225"/>
      <c r="Q488" s="225"/>
      <c r="R488" s="225"/>
      <c r="S488" s="225"/>
      <c r="T488" s="22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27" t="s">
        <v>161</v>
      </c>
      <c r="AU488" s="227" t="s">
        <v>86</v>
      </c>
      <c r="AV488" s="13" t="s">
        <v>80</v>
      </c>
      <c r="AW488" s="13" t="s">
        <v>34</v>
      </c>
      <c r="AX488" s="13" t="s">
        <v>75</v>
      </c>
      <c r="AY488" s="227" t="s">
        <v>151</v>
      </c>
    </row>
    <row r="489" s="13" customFormat="1">
      <c r="A489" s="13"/>
      <c r="B489" s="217"/>
      <c r="C489" s="218"/>
      <c r="D489" s="219" t="s">
        <v>161</v>
      </c>
      <c r="E489" s="220" t="s">
        <v>19</v>
      </c>
      <c r="F489" s="221" t="s">
        <v>221</v>
      </c>
      <c r="G489" s="218"/>
      <c r="H489" s="220" t="s">
        <v>19</v>
      </c>
      <c r="I489" s="222"/>
      <c r="J489" s="218"/>
      <c r="K489" s="218"/>
      <c r="L489" s="223"/>
      <c r="M489" s="224"/>
      <c r="N489" s="225"/>
      <c r="O489" s="225"/>
      <c r="P489" s="225"/>
      <c r="Q489" s="225"/>
      <c r="R489" s="225"/>
      <c r="S489" s="225"/>
      <c r="T489" s="22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27" t="s">
        <v>161</v>
      </c>
      <c r="AU489" s="227" t="s">
        <v>86</v>
      </c>
      <c r="AV489" s="13" t="s">
        <v>80</v>
      </c>
      <c r="AW489" s="13" t="s">
        <v>34</v>
      </c>
      <c r="AX489" s="13" t="s">
        <v>75</v>
      </c>
      <c r="AY489" s="227" t="s">
        <v>151</v>
      </c>
    </row>
    <row r="490" s="13" customFormat="1">
      <c r="A490" s="13"/>
      <c r="B490" s="217"/>
      <c r="C490" s="218"/>
      <c r="D490" s="219" t="s">
        <v>161</v>
      </c>
      <c r="E490" s="220" t="s">
        <v>19</v>
      </c>
      <c r="F490" s="221" t="s">
        <v>226</v>
      </c>
      <c r="G490" s="218"/>
      <c r="H490" s="220" t="s">
        <v>19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27" t="s">
        <v>161</v>
      </c>
      <c r="AU490" s="227" t="s">
        <v>86</v>
      </c>
      <c r="AV490" s="13" t="s">
        <v>80</v>
      </c>
      <c r="AW490" s="13" t="s">
        <v>34</v>
      </c>
      <c r="AX490" s="13" t="s">
        <v>75</v>
      </c>
      <c r="AY490" s="227" t="s">
        <v>151</v>
      </c>
    </row>
    <row r="491" s="14" customFormat="1">
      <c r="A491" s="14"/>
      <c r="B491" s="228"/>
      <c r="C491" s="229"/>
      <c r="D491" s="219" t="s">
        <v>161</v>
      </c>
      <c r="E491" s="230" t="s">
        <v>19</v>
      </c>
      <c r="F491" s="231" t="s">
        <v>80</v>
      </c>
      <c r="G491" s="229"/>
      <c r="H491" s="232">
        <v>1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38" t="s">
        <v>161</v>
      </c>
      <c r="AU491" s="238" t="s">
        <v>86</v>
      </c>
      <c r="AV491" s="14" t="s">
        <v>86</v>
      </c>
      <c r="AW491" s="14" t="s">
        <v>34</v>
      </c>
      <c r="AX491" s="14" t="s">
        <v>75</v>
      </c>
      <c r="AY491" s="238" t="s">
        <v>151</v>
      </c>
    </row>
    <row r="492" s="15" customFormat="1">
      <c r="A492" s="15"/>
      <c r="B492" s="239"/>
      <c r="C492" s="240"/>
      <c r="D492" s="219" t="s">
        <v>161</v>
      </c>
      <c r="E492" s="241" t="s">
        <v>19</v>
      </c>
      <c r="F492" s="242" t="s">
        <v>165</v>
      </c>
      <c r="G492" s="240"/>
      <c r="H492" s="243">
        <v>1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49" t="s">
        <v>161</v>
      </c>
      <c r="AU492" s="249" t="s">
        <v>86</v>
      </c>
      <c r="AV492" s="15" t="s">
        <v>157</v>
      </c>
      <c r="AW492" s="15" t="s">
        <v>34</v>
      </c>
      <c r="AX492" s="15" t="s">
        <v>80</v>
      </c>
      <c r="AY492" s="249" t="s">
        <v>151</v>
      </c>
    </row>
    <row r="493" s="2" customFormat="1" ht="24.15" customHeight="1">
      <c r="A493" s="39"/>
      <c r="B493" s="40"/>
      <c r="C493" s="199" t="s">
        <v>574</v>
      </c>
      <c r="D493" s="199" t="s">
        <v>153</v>
      </c>
      <c r="E493" s="200" t="s">
        <v>575</v>
      </c>
      <c r="F493" s="201" t="s">
        <v>576</v>
      </c>
      <c r="G493" s="202" t="s">
        <v>168</v>
      </c>
      <c r="H493" s="203">
        <v>1</v>
      </c>
      <c r="I493" s="204"/>
      <c r="J493" s="205">
        <f>ROUND(I493*H493,2)</f>
        <v>0</v>
      </c>
      <c r="K493" s="201" t="s">
        <v>156</v>
      </c>
      <c r="L493" s="45"/>
      <c r="M493" s="206" t="s">
        <v>19</v>
      </c>
      <c r="N493" s="207" t="s">
        <v>46</v>
      </c>
      <c r="O493" s="85"/>
      <c r="P493" s="208">
        <f>O493*H493</f>
        <v>0</v>
      </c>
      <c r="Q493" s="208">
        <v>0.00080000000000000004</v>
      </c>
      <c r="R493" s="208">
        <f>Q493*H493</f>
        <v>0.00080000000000000004</v>
      </c>
      <c r="S493" s="208">
        <v>0</v>
      </c>
      <c r="T493" s="20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0" t="s">
        <v>157</v>
      </c>
      <c r="AT493" s="210" t="s">
        <v>153</v>
      </c>
      <c r="AU493" s="210" t="s">
        <v>86</v>
      </c>
      <c r="AY493" s="18" t="s">
        <v>151</v>
      </c>
      <c r="BE493" s="211">
        <f>IF(N493="základní",J493,0)</f>
        <v>0</v>
      </c>
      <c r="BF493" s="211">
        <f>IF(N493="snížená",J493,0)</f>
        <v>0</v>
      </c>
      <c r="BG493" s="211">
        <f>IF(N493="zákl. přenesená",J493,0)</f>
        <v>0</v>
      </c>
      <c r="BH493" s="211">
        <f>IF(N493="sníž. přenesená",J493,0)</f>
        <v>0</v>
      </c>
      <c r="BI493" s="211">
        <f>IF(N493="nulová",J493,0)</f>
        <v>0</v>
      </c>
      <c r="BJ493" s="18" t="s">
        <v>80</v>
      </c>
      <c r="BK493" s="211">
        <f>ROUND(I493*H493,2)</f>
        <v>0</v>
      </c>
      <c r="BL493" s="18" t="s">
        <v>157</v>
      </c>
      <c r="BM493" s="210" t="s">
        <v>577</v>
      </c>
    </row>
    <row r="494" s="2" customFormat="1">
      <c r="A494" s="39"/>
      <c r="B494" s="40"/>
      <c r="C494" s="41"/>
      <c r="D494" s="212" t="s">
        <v>159</v>
      </c>
      <c r="E494" s="41"/>
      <c r="F494" s="213" t="s">
        <v>578</v>
      </c>
      <c r="G494" s="41"/>
      <c r="H494" s="41"/>
      <c r="I494" s="214"/>
      <c r="J494" s="41"/>
      <c r="K494" s="41"/>
      <c r="L494" s="45"/>
      <c r="M494" s="215"/>
      <c r="N494" s="216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159</v>
      </c>
      <c r="AU494" s="18" t="s">
        <v>86</v>
      </c>
    </row>
    <row r="495" s="13" customFormat="1">
      <c r="A495" s="13"/>
      <c r="B495" s="217"/>
      <c r="C495" s="218"/>
      <c r="D495" s="219" t="s">
        <v>161</v>
      </c>
      <c r="E495" s="220" t="s">
        <v>19</v>
      </c>
      <c r="F495" s="221" t="s">
        <v>162</v>
      </c>
      <c r="G495" s="218"/>
      <c r="H495" s="220" t="s">
        <v>19</v>
      </c>
      <c r="I495" s="222"/>
      <c r="J495" s="218"/>
      <c r="K495" s="218"/>
      <c r="L495" s="223"/>
      <c r="M495" s="224"/>
      <c r="N495" s="225"/>
      <c r="O495" s="225"/>
      <c r="P495" s="225"/>
      <c r="Q495" s="225"/>
      <c r="R495" s="225"/>
      <c r="S495" s="225"/>
      <c r="T495" s="22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27" t="s">
        <v>161</v>
      </c>
      <c r="AU495" s="227" t="s">
        <v>86</v>
      </c>
      <c r="AV495" s="13" t="s">
        <v>80</v>
      </c>
      <c r="AW495" s="13" t="s">
        <v>34</v>
      </c>
      <c r="AX495" s="13" t="s">
        <v>75</v>
      </c>
      <c r="AY495" s="227" t="s">
        <v>151</v>
      </c>
    </row>
    <row r="496" s="13" customFormat="1">
      <c r="A496" s="13"/>
      <c r="B496" s="217"/>
      <c r="C496" s="218"/>
      <c r="D496" s="219" t="s">
        <v>161</v>
      </c>
      <c r="E496" s="220" t="s">
        <v>19</v>
      </c>
      <c r="F496" s="221" t="s">
        <v>221</v>
      </c>
      <c r="G496" s="218"/>
      <c r="H496" s="220" t="s">
        <v>19</v>
      </c>
      <c r="I496" s="222"/>
      <c r="J496" s="218"/>
      <c r="K496" s="218"/>
      <c r="L496" s="223"/>
      <c r="M496" s="224"/>
      <c r="N496" s="225"/>
      <c r="O496" s="225"/>
      <c r="P496" s="225"/>
      <c r="Q496" s="225"/>
      <c r="R496" s="225"/>
      <c r="S496" s="225"/>
      <c r="T496" s="22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27" t="s">
        <v>161</v>
      </c>
      <c r="AU496" s="227" t="s">
        <v>86</v>
      </c>
      <c r="AV496" s="13" t="s">
        <v>80</v>
      </c>
      <c r="AW496" s="13" t="s">
        <v>34</v>
      </c>
      <c r="AX496" s="13" t="s">
        <v>75</v>
      </c>
      <c r="AY496" s="227" t="s">
        <v>151</v>
      </c>
    </row>
    <row r="497" s="13" customFormat="1">
      <c r="A497" s="13"/>
      <c r="B497" s="217"/>
      <c r="C497" s="218"/>
      <c r="D497" s="219" t="s">
        <v>161</v>
      </c>
      <c r="E497" s="220" t="s">
        <v>19</v>
      </c>
      <c r="F497" s="221" t="s">
        <v>226</v>
      </c>
      <c r="G497" s="218"/>
      <c r="H497" s="220" t="s">
        <v>19</v>
      </c>
      <c r="I497" s="222"/>
      <c r="J497" s="218"/>
      <c r="K497" s="218"/>
      <c r="L497" s="223"/>
      <c r="M497" s="224"/>
      <c r="N497" s="225"/>
      <c r="O497" s="225"/>
      <c r="P497" s="225"/>
      <c r="Q497" s="225"/>
      <c r="R497" s="225"/>
      <c r="S497" s="225"/>
      <c r="T497" s="22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27" t="s">
        <v>161</v>
      </c>
      <c r="AU497" s="227" t="s">
        <v>86</v>
      </c>
      <c r="AV497" s="13" t="s">
        <v>80</v>
      </c>
      <c r="AW497" s="13" t="s">
        <v>34</v>
      </c>
      <c r="AX497" s="13" t="s">
        <v>75</v>
      </c>
      <c r="AY497" s="227" t="s">
        <v>151</v>
      </c>
    </row>
    <row r="498" s="14" customFormat="1">
      <c r="A498" s="14"/>
      <c r="B498" s="228"/>
      <c r="C498" s="229"/>
      <c r="D498" s="219" t="s">
        <v>161</v>
      </c>
      <c r="E498" s="230" t="s">
        <v>19</v>
      </c>
      <c r="F498" s="231" t="s">
        <v>80</v>
      </c>
      <c r="G498" s="229"/>
      <c r="H498" s="232">
        <v>1</v>
      </c>
      <c r="I498" s="233"/>
      <c r="J498" s="229"/>
      <c r="K498" s="229"/>
      <c r="L498" s="234"/>
      <c r="M498" s="235"/>
      <c r="N498" s="236"/>
      <c r="O498" s="236"/>
      <c r="P498" s="236"/>
      <c r="Q498" s="236"/>
      <c r="R498" s="236"/>
      <c r="S498" s="236"/>
      <c r="T498" s="23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38" t="s">
        <v>161</v>
      </c>
      <c r="AU498" s="238" t="s">
        <v>86</v>
      </c>
      <c r="AV498" s="14" t="s">
        <v>86</v>
      </c>
      <c r="AW498" s="14" t="s">
        <v>34</v>
      </c>
      <c r="AX498" s="14" t="s">
        <v>75</v>
      </c>
      <c r="AY498" s="238" t="s">
        <v>151</v>
      </c>
    </row>
    <row r="499" s="15" customFormat="1">
      <c r="A499" s="15"/>
      <c r="B499" s="239"/>
      <c r="C499" s="240"/>
      <c r="D499" s="219" t="s">
        <v>161</v>
      </c>
      <c r="E499" s="241" t="s">
        <v>19</v>
      </c>
      <c r="F499" s="242" t="s">
        <v>165</v>
      </c>
      <c r="G499" s="240"/>
      <c r="H499" s="243">
        <v>1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49" t="s">
        <v>161</v>
      </c>
      <c r="AU499" s="249" t="s">
        <v>86</v>
      </c>
      <c r="AV499" s="15" t="s">
        <v>157</v>
      </c>
      <c r="AW499" s="15" t="s">
        <v>34</v>
      </c>
      <c r="AX499" s="15" t="s">
        <v>80</v>
      </c>
      <c r="AY499" s="249" t="s">
        <v>151</v>
      </c>
    </row>
    <row r="500" s="2" customFormat="1" ht="44.25" customHeight="1">
      <c r="A500" s="39"/>
      <c r="B500" s="40"/>
      <c r="C500" s="250" t="s">
        <v>579</v>
      </c>
      <c r="D500" s="250" t="s">
        <v>296</v>
      </c>
      <c r="E500" s="251" t="s">
        <v>580</v>
      </c>
      <c r="F500" s="252" t="s">
        <v>581</v>
      </c>
      <c r="G500" s="253" t="s">
        <v>168</v>
      </c>
      <c r="H500" s="254">
        <v>1</v>
      </c>
      <c r="I500" s="255"/>
      <c r="J500" s="256">
        <f>ROUND(I500*H500,2)</f>
        <v>0</v>
      </c>
      <c r="K500" s="252" t="s">
        <v>19</v>
      </c>
      <c r="L500" s="257"/>
      <c r="M500" s="258" t="s">
        <v>19</v>
      </c>
      <c r="N500" s="259" t="s">
        <v>46</v>
      </c>
      <c r="O500" s="85"/>
      <c r="P500" s="208">
        <f>O500*H500</f>
        <v>0</v>
      </c>
      <c r="Q500" s="208">
        <v>0.0060000000000000001</v>
      </c>
      <c r="R500" s="208">
        <f>Q500*H500</f>
        <v>0.0060000000000000001</v>
      </c>
      <c r="S500" s="208">
        <v>0</v>
      </c>
      <c r="T500" s="20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0" t="s">
        <v>202</v>
      </c>
      <c r="AT500" s="210" t="s">
        <v>296</v>
      </c>
      <c r="AU500" s="210" t="s">
        <v>86</v>
      </c>
      <c r="AY500" s="18" t="s">
        <v>151</v>
      </c>
      <c r="BE500" s="211">
        <f>IF(N500="základní",J500,0)</f>
        <v>0</v>
      </c>
      <c r="BF500" s="211">
        <f>IF(N500="snížená",J500,0)</f>
        <v>0</v>
      </c>
      <c r="BG500" s="211">
        <f>IF(N500="zákl. přenesená",J500,0)</f>
        <v>0</v>
      </c>
      <c r="BH500" s="211">
        <f>IF(N500="sníž. přenesená",J500,0)</f>
        <v>0</v>
      </c>
      <c r="BI500" s="211">
        <f>IF(N500="nulová",J500,0)</f>
        <v>0</v>
      </c>
      <c r="BJ500" s="18" t="s">
        <v>80</v>
      </c>
      <c r="BK500" s="211">
        <f>ROUND(I500*H500,2)</f>
        <v>0</v>
      </c>
      <c r="BL500" s="18" t="s">
        <v>157</v>
      </c>
      <c r="BM500" s="210" t="s">
        <v>582</v>
      </c>
    </row>
    <row r="501" s="13" customFormat="1">
      <c r="A501" s="13"/>
      <c r="B501" s="217"/>
      <c r="C501" s="218"/>
      <c r="D501" s="219" t="s">
        <v>161</v>
      </c>
      <c r="E501" s="220" t="s">
        <v>19</v>
      </c>
      <c r="F501" s="221" t="s">
        <v>162</v>
      </c>
      <c r="G501" s="218"/>
      <c r="H501" s="220" t="s">
        <v>19</v>
      </c>
      <c r="I501" s="222"/>
      <c r="J501" s="218"/>
      <c r="K501" s="218"/>
      <c r="L501" s="223"/>
      <c r="M501" s="224"/>
      <c r="N501" s="225"/>
      <c r="O501" s="225"/>
      <c r="P501" s="225"/>
      <c r="Q501" s="225"/>
      <c r="R501" s="225"/>
      <c r="S501" s="225"/>
      <c r="T501" s="22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27" t="s">
        <v>161</v>
      </c>
      <c r="AU501" s="227" t="s">
        <v>86</v>
      </c>
      <c r="AV501" s="13" t="s">
        <v>80</v>
      </c>
      <c r="AW501" s="13" t="s">
        <v>34</v>
      </c>
      <c r="AX501" s="13" t="s">
        <v>75</v>
      </c>
      <c r="AY501" s="227" t="s">
        <v>151</v>
      </c>
    </row>
    <row r="502" s="13" customFormat="1">
      <c r="A502" s="13"/>
      <c r="B502" s="217"/>
      <c r="C502" s="218"/>
      <c r="D502" s="219" t="s">
        <v>161</v>
      </c>
      <c r="E502" s="220" t="s">
        <v>19</v>
      </c>
      <c r="F502" s="221" t="s">
        <v>221</v>
      </c>
      <c r="G502" s="218"/>
      <c r="H502" s="220" t="s">
        <v>19</v>
      </c>
      <c r="I502" s="222"/>
      <c r="J502" s="218"/>
      <c r="K502" s="218"/>
      <c r="L502" s="223"/>
      <c r="M502" s="224"/>
      <c r="N502" s="225"/>
      <c r="O502" s="225"/>
      <c r="P502" s="225"/>
      <c r="Q502" s="225"/>
      <c r="R502" s="225"/>
      <c r="S502" s="225"/>
      <c r="T502" s="22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27" t="s">
        <v>161</v>
      </c>
      <c r="AU502" s="227" t="s">
        <v>86</v>
      </c>
      <c r="AV502" s="13" t="s">
        <v>80</v>
      </c>
      <c r="AW502" s="13" t="s">
        <v>34</v>
      </c>
      <c r="AX502" s="13" t="s">
        <v>75</v>
      </c>
      <c r="AY502" s="227" t="s">
        <v>151</v>
      </c>
    </row>
    <row r="503" s="13" customFormat="1">
      <c r="A503" s="13"/>
      <c r="B503" s="217"/>
      <c r="C503" s="218"/>
      <c r="D503" s="219" t="s">
        <v>161</v>
      </c>
      <c r="E503" s="220" t="s">
        <v>19</v>
      </c>
      <c r="F503" s="221" t="s">
        <v>226</v>
      </c>
      <c r="G503" s="218"/>
      <c r="H503" s="220" t="s">
        <v>19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27" t="s">
        <v>161</v>
      </c>
      <c r="AU503" s="227" t="s">
        <v>86</v>
      </c>
      <c r="AV503" s="13" t="s">
        <v>80</v>
      </c>
      <c r="AW503" s="13" t="s">
        <v>34</v>
      </c>
      <c r="AX503" s="13" t="s">
        <v>75</v>
      </c>
      <c r="AY503" s="227" t="s">
        <v>151</v>
      </c>
    </row>
    <row r="504" s="14" customFormat="1">
      <c r="A504" s="14"/>
      <c r="B504" s="228"/>
      <c r="C504" s="229"/>
      <c r="D504" s="219" t="s">
        <v>161</v>
      </c>
      <c r="E504" s="230" t="s">
        <v>19</v>
      </c>
      <c r="F504" s="231" t="s">
        <v>80</v>
      </c>
      <c r="G504" s="229"/>
      <c r="H504" s="232">
        <v>1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38" t="s">
        <v>161</v>
      </c>
      <c r="AU504" s="238" t="s">
        <v>86</v>
      </c>
      <c r="AV504" s="14" t="s">
        <v>86</v>
      </c>
      <c r="AW504" s="14" t="s">
        <v>34</v>
      </c>
      <c r="AX504" s="14" t="s">
        <v>75</v>
      </c>
      <c r="AY504" s="238" t="s">
        <v>151</v>
      </c>
    </row>
    <row r="505" s="15" customFormat="1">
      <c r="A505" s="15"/>
      <c r="B505" s="239"/>
      <c r="C505" s="240"/>
      <c r="D505" s="219" t="s">
        <v>161</v>
      </c>
      <c r="E505" s="241" t="s">
        <v>19</v>
      </c>
      <c r="F505" s="242" t="s">
        <v>165</v>
      </c>
      <c r="G505" s="240"/>
      <c r="H505" s="243">
        <v>1</v>
      </c>
      <c r="I505" s="244"/>
      <c r="J505" s="240"/>
      <c r="K505" s="240"/>
      <c r="L505" s="245"/>
      <c r="M505" s="246"/>
      <c r="N505" s="247"/>
      <c r="O505" s="247"/>
      <c r="P505" s="247"/>
      <c r="Q505" s="247"/>
      <c r="R505" s="247"/>
      <c r="S505" s="247"/>
      <c r="T505" s="248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49" t="s">
        <v>161</v>
      </c>
      <c r="AU505" s="249" t="s">
        <v>86</v>
      </c>
      <c r="AV505" s="15" t="s">
        <v>157</v>
      </c>
      <c r="AW505" s="15" t="s">
        <v>34</v>
      </c>
      <c r="AX505" s="15" t="s">
        <v>80</v>
      </c>
      <c r="AY505" s="249" t="s">
        <v>151</v>
      </c>
    </row>
    <row r="506" s="2" customFormat="1" ht="24.15" customHeight="1">
      <c r="A506" s="39"/>
      <c r="B506" s="40"/>
      <c r="C506" s="199" t="s">
        <v>583</v>
      </c>
      <c r="D506" s="199" t="s">
        <v>153</v>
      </c>
      <c r="E506" s="200" t="s">
        <v>584</v>
      </c>
      <c r="F506" s="201" t="s">
        <v>585</v>
      </c>
      <c r="G506" s="202" t="s">
        <v>168</v>
      </c>
      <c r="H506" s="203">
        <v>1</v>
      </c>
      <c r="I506" s="204"/>
      <c r="J506" s="205">
        <f>ROUND(I506*H506,2)</f>
        <v>0</v>
      </c>
      <c r="K506" s="201" t="s">
        <v>19</v>
      </c>
      <c r="L506" s="45"/>
      <c r="M506" s="206" t="s">
        <v>19</v>
      </c>
      <c r="N506" s="207" t="s">
        <v>46</v>
      </c>
      <c r="O506" s="85"/>
      <c r="P506" s="208">
        <f>O506*H506</f>
        <v>0</v>
      </c>
      <c r="Q506" s="208">
        <v>0.35743999999999998</v>
      </c>
      <c r="R506" s="208">
        <f>Q506*H506</f>
        <v>0.35743999999999998</v>
      </c>
      <c r="S506" s="208">
        <v>0</v>
      </c>
      <c r="T506" s="20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0" t="s">
        <v>157</v>
      </c>
      <c r="AT506" s="210" t="s">
        <v>153</v>
      </c>
      <c r="AU506" s="210" t="s">
        <v>86</v>
      </c>
      <c r="AY506" s="18" t="s">
        <v>151</v>
      </c>
      <c r="BE506" s="211">
        <f>IF(N506="základní",J506,0)</f>
        <v>0</v>
      </c>
      <c r="BF506" s="211">
        <f>IF(N506="snížená",J506,0)</f>
        <v>0</v>
      </c>
      <c r="BG506" s="211">
        <f>IF(N506="zákl. přenesená",J506,0)</f>
        <v>0</v>
      </c>
      <c r="BH506" s="211">
        <f>IF(N506="sníž. přenesená",J506,0)</f>
        <v>0</v>
      </c>
      <c r="BI506" s="211">
        <f>IF(N506="nulová",J506,0)</f>
        <v>0</v>
      </c>
      <c r="BJ506" s="18" t="s">
        <v>80</v>
      </c>
      <c r="BK506" s="211">
        <f>ROUND(I506*H506,2)</f>
        <v>0</v>
      </c>
      <c r="BL506" s="18" t="s">
        <v>157</v>
      </c>
      <c r="BM506" s="210" t="s">
        <v>586</v>
      </c>
    </row>
    <row r="507" s="13" customFormat="1">
      <c r="A507" s="13"/>
      <c r="B507" s="217"/>
      <c r="C507" s="218"/>
      <c r="D507" s="219" t="s">
        <v>161</v>
      </c>
      <c r="E507" s="220" t="s">
        <v>19</v>
      </c>
      <c r="F507" s="221" t="s">
        <v>162</v>
      </c>
      <c r="G507" s="218"/>
      <c r="H507" s="220" t="s">
        <v>19</v>
      </c>
      <c r="I507" s="222"/>
      <c r="J507" s="218"/>
      <c r="K507" s="218"/>
      <c r="L507" s="223"/>
      <c r="M507" s="224"/>
      <c r="N507" s="225"/>
      <c r="O507" s="225"/>
      <c r="P507" s="225"/>
      <c r="Q507" s="225"/>
      <c r="R507" s="225"/>
      <c r="S507" s="225"/>
      <c r="T507" s="22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27" t="s">
        <v>161</v>
      </c>
      <c r="AU507" s="227" t="s">
        <v>86</v>
      </c>
      <c r="AV507" s="13" t="s">
        <v>80</v>
      </c>
      <c r="AW507" s="13" t="s">
        <v>34</v>
      </c>
      <c r="AX507" s="13" t="s">
        <v>75</v>
      </c>
      <c r="AY507" s="227" t="s">
        <v>151</v>
      </c>
    </row>
    <row r="508" s="13" customFormat="1">
      <c r="A508" s="13"/>
      <c r="B508" s="217"/>
      <c r="C508" s="218"/>
      <c r="D508" s="219" t="s">
        <v>161</v>
      </c>
      <c r="E508" s="220" t="s">
        <v>19</v>
      </c>
      <c r="F508" s="221" t="s">
        <v>221</v>
      </c>
      <c r="G508" s="218"/>
      <c r="H508" s="220" t="s">
        <v>19</v>
      </c>
      <c r="I508" s="222"/>
      <c r="J508" s="218"/>
      <c r="K508" s="218"/>
      <c r="L508" s="223"/>
      <c r="M508" s="224"/>
      <c r="N508" s="225"/>
      <c r="O508" s="225"/>
      <c r="P508" s="225"/>
      <c r="Q508" s="225"/>
      <c r="R508" s="225"/>
      <c r="S508" s="225"/>
      <c r="T508" s="22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27" t="s">
        <v>161</v>
      </c>
      <c r="AU508" s="227" t="s">
        <v>86</v>
      </c>
      <c r="AV508" s="13" t="s">
        <v>80</v>
      </c>
      <c r="AW508" s="13" t="s">
        <v>34</v>
      </c>
      <c r="AX508" s="13" t="s">
        <v>75</v>
      </c>
      <c r="AY508" s="227" t="s">
        <v>151</v>
      </c>
    </row>
    <row r="509" s="13" customFormat="1">
      <c r="A509" s="13"/>
      <c r="B509" s="217"/>
      <c r="C509" s="218"/>
      <c r="D509" s="219" t="s">
        <v>161</v>
      </c>
      <c r="E509" s="220" t="s">
        <v>19</v>
      </c>
      <c r="F509" s="221" t="s">
        <v>226</v>
      </c>
      <c r="G509" s="218"/>
      <c r="H509" s="220" t="s">
        <v>19</v>
      </c>
      <c r="I509" s="222"/>
      <c r="J509" s="218"/>
      <c r="K509" s="218"/>
      <c r="L509" s="223"/>
      <c r="M509" s="224"/>
      <c r="N509" s="225"/>
      <c r="O509" s="225"/>
      <c r="P509" s="225"/>
      <c r="Q509" s="225"/>
      <c r="R509" s="225"/>
      <c r="S509" s="225"/>
      <c r="T509" s="22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27" t="s">
        <v>161</v>
      </c>
      <c r="AU509" s="227" t="s">
        <v>86</v>
      </c>
      <c r="AV509" s="13" t="s">
        <v>80</v>
      </c>
      <c r="AW509" s="13" t="s">
        <v>34</v>
      </c>
      <c r="AX509" s="13" t="s">
        <v>75</v>
      </c>
      <c r="AY509" s="227" t="s">
        <v>151</v>
      </c>
    </row>
    <row r="510" s="14" customFormat="1">
      <c r="A510" s="14"/>
      <c r="B510" s="228"/>
      <c r="C510" s="229"/>
      <c r="D510" s="219" t="s">
        <v>161</v>
      </c>
      <c r="E510" s="230" t="s">
        <v>19</v>
      </c>
      <c r="F510" s="231" t="s">
        <v>80</v>
      </c>
      <c r="G510" s="229"/>
      <c r="H510" s="232">
        <v>1</v>
      </c>
      <c r="I510" s="233"/>
      <c r="J510" s="229"/>
      <c r="K510" s="229"/>
      <c r="L510" s="234"/>
      <c r="M510" s="235"/>
      <c r="N510" s="236"/>
      <c r="O510" s="236"/>
      <c r="P510" s="236"/>
      <c r="Q510" s="236"/>
      <c r="R510" s="236"/>
      <c r="S510" s="236"/>
      <c r="T510" s="23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38" t="s">
        <v>161</v>
      </c>
      <c r="AU510" s="238" t="s">
        <v>86</v>
      </c>
      <c r="AV510" s="14" t="s">
        <v>86</v>
      </c>
      <c r="AW510" s="14" t="s">
        <v>34</v>
      </c>
      <c r="AX510" s="14" t="s">
        <v>75</v>
      </c>
      <c r="AY510" s="238" t="s">
        <v>151</v>
      </c>
    </row>
    <row r="511" s="15" customFormat="1">
      <c r="A511" s="15"/>
      <c r="B511" s="239"/>
      <c r="C511" s="240"/>
      <c r="D511" s="219" t="s">
        <v>161</v>
      </c>
      <c r="E511" s="241" t="s">
        <v>19</v>
      </c>
      <c r="F511" s="242" t="s">
        <v>165</v>
      </c>
      <c r="G511" s="240"/>
      <c r="H511" s="243">
        <v>1</v>
      </c>
      <c r="I511" s="244"/>
      <c r="J511" s="240"/>
      <c r="K511" s="240"/>
      <c r="L511" s="245"/>
      <c r="M511" s="246"/>
      <c r="N511" s="247"/>
      <c r="O511" s="247"/>
      <c r="P511" s="247"/>
      <c r="Q511" s="247"/>
      <c r="R511" s="247"/>
      <c r="S511" s="247"/>
      <c r="T511" s="248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49" t="s">
        <v>161</v>
      </c>
      <c r="AU511" s="249" t="s">
        <v>86</v>
      </c>
      <c r="AV511" s="15" t="s">
        <v>157</v>
      </c>
      <c r="AW511" s="15" t="s">
        <v>34</v>
      </c>
      <c r="AX511" s="15" t="s">
        <v>80</v>
      </c>
      <c r="AY511" s="249" t="s">
        <v>151</v>
      </c>
    </row>
    <row r="512" s="2" customFormat="1" ht="49.05" customHeight="1">
      <c r="A512" s="39"/>
      <c r="B512" s="40"/>
      <c r="C512" s="250" t="s">
        <v>587</v>
      </c>
      <c r="D512" s="250" t="s">
        <v>296</v>
      </c>
      <c r="E512" s="251" t="s">
        <v>588</v>
      </c>
      <c r="F512" s="252" t="s">
        <v>589</v>
      </c>
      <c r="G512" s="253" t="s">
        <v>168</v>
      </c>
      <c r="H512" s="254">
        <v>1</v>
      </c>
      <c r="I512" s="255"/>
      <c r="J512" s="256">
        <f>ROUND(I512*H512,2)</f>
        <v>0</v>
      </c>
      <c r="K512" s="252" t="s">
        <v>19</v>
      </c>
      <c r="L512" s="257"/>
      <c r="M512" s="258" t="s">
        <v>19</v>
      </c>
      <c r="N512" s="259" t="s">
        <v>46</v>
      </c>
      <c r="O512" s="85"/>
      <c r="P512" s="208">
        <f>O512*H512</f>
        <v>0</v>
      </c>
      <c r="Q512" s="208">
        <v>0.056599999999999998</v>
      </c>
      <c r="R512" s="208">
        <f>Q512*H512</f>
        <v>0.056599999999999998</v>
      </c>
      <c r="S512" s="208">
        <v>0</v>
      </c>
      <c r="T512" s="20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10" t="s">
        <v>202</v>
      </c>
      <c r="AT512" s="210" t="s">
        <v>296</v>
      </c>
      <c r="AU512" s="210" t="s">
        <v>86</v>
      </c>
      <c r="AY512" s="18" t="s">
        <v>151</v>
      </c>
      <c r="BE512" s="211">
        <f>IF(N512="základní",J512,0)</f>
        <v>0</v>
      </c>
      <c r="BF512" s="211">
        <f>IF(N512="snížená",J512,0)</f>
        <v>0</v>
      </c>
      <c r="BG512" s="211">
        <f>IF(N512="zákl. přenesená",J512,0)</f>
        <v>0</v>
      </c>
      <c r="BH512" s="211">
        <f>IF(N512="sníž. přenesená",J512,0)</f>
        <v>0</v>
      </c>
      <c r="BI512" s="211">
        <f>IF(N512="nulová",J512,0)</f>
        <v>0</v>
      </c>
      <c r="BJ512" s="18" t="s">
        <v>80</v>
      </c>
      <c r="BK512" s="211">
        <f>ROUND(I512*H512,2)</f>
        <v>0</v>
      </c>
      <c r="BL512" s="18" t="s">
        <v>157</v>
      </c>
      <c r="BM512" s="210" t="s">
        <v>590</v>
      </c>
    </row>
    <row r="513" s="2" customFormat="1" ht="24.15" customHeight="1">
      <c r="A513" s="39"/>
      <c r="B513" s="40"/>
      <c r="C513" s="199" t="s">
        <v>591</v>
      </c>
      <c r="D513" s="199" t="s">
        <v>153</v>
      </c>
      <c r="E513" s="200" t="s">
        <v>592</v>
      </c>
      <c r="F513" s="201" t="s">
        <v>593</v>
      </c>
      <c r="G513" s="202" t="s">
        <v>168</v>
      </c>
      <c r="H513" s="203">
        <v>1</v>
      </c>
      <c r="I513" s="204"/>
      <c r="J513" s="205">
        <f>ROUND(I513*H513,2)</f>
        <v>0</v>
      </c>
      <c r="K513" s="201" t="s">
        <v>156</v>
      </c>
      <c r="L513" s="45"/>
      <c r="M513" s="206" t="s">
        <v>19</v>
      </c>
      <c r="N513" s="207" t="s">
        <v>46</v>
      </c>
      <c r="O513" s="85"/>
      <c r="P513" s="208">
        <f>O513*H513</f>
        <v>0</v>
      </c>
      <c r="Q513" s="208">
        <v>0.001</v>
      </c>
      <c r="R513" s="208">
        <f>Q513*H513</f>
        <v>0.001</v>
      </c>
      <c r="S513" s="208">
        <v>0</v>
      </c>
      <c r="T513" s="20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0" t="s">
        <v>157</v>
      </c>
      <c r="AT513" s="210" t="s">
        <v>153</v>
      </c>
      <c r="AU513" s="210" t="s">
        <v>86</v>
      </c>
      <c r="AY513" s="18" t="s">
        <v>151</v>
      </c>
      <c r="BE513" s="211">
        <f>IF(N513="základní",J513,0)</f>
        <v>0</v>
      </c>
      <c r="BF513" s="211">
        <f>IF(N513="snížená",J513,0)</f>
        <v>0</v>
      </c>
      <c r="BG513" s="211">
        <f>IF(N513="zákl. přenesená",J513,0)</f>
        <v>0</v>
      </c>
      <c r="BH513" s="211">
        <f>IF(N513="sníž. přenesená",J513,0)</f>
        <v>0</v>
      </c>
      <c r="BI513" s="211">
        <f>IF(N513="nulová",J513,0)</f>
        <v>0</v>
      </c>
      <c r="BJ513" s="18" t="s">
        <v>80</v>
      </c>
      <c r="BK513" s="211">
        <f>ROUND(I513*H513,2)</f>
        <v>0</v>
      </c>
      <c r="BL513" s="18" t="s">
        <v>157</v>
      </c>
      <c r="BM513" s="210" t="s">
        <v>594</v>
      </c>
    </row>
    <row r="514" s="2" customFormat="1">
      <c r="A514" s="39"/>
      <c r="B514" s="40"/>
      <c r="C514" s="41"/>
      <c r="D514" s="212" t="s">
        <v>159</v>
      </c>
      <c r="E514" s="41"/>
      <c r="F514" s="213" t="s">
        <v>595</v>
      </c>
      <c r="G514" s="41"/>
      <c r="H514" s="41"/>
      <c r="I514" s="214"/>
      <c r="J514" s="41"/>
      <c r="K514" s="41"/>
      <c r="L514" s="45"/>
      <c r="M514" s="215"/>
      <c r="N514" s="216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159</v>
      </c>
      <c r="AU514" s="18" t="s">
        <v>86</v>
      </c>
    </row>
    <row r="515" s="13" customFormat="1">
      <c r="A515" s="13"/>
      <c r="B515" s="217"/>
      <c r="C515" s="218"/>
      <c r="D515" s="219" t="s">
        <v>161</v>
      </c>
      <c r="E515" s="220" t="s">
        <v>19</v>
      </c>
      <c r="F515" s="221" t="s">
        <v>162</v>
      </c>
      <c r="G515" s="218"/>
      <c r="H515" s="220" t="s">
        <v>19</v>
      </c>
      <c r="I515" s="222"/>
      <c r="J515" s="218"/>
      <c r="K515" s="218"/>
      <c r="L515" s="223"/>
      <c r="M515" s="224"/>
      <c r="N515" s="225"/>
      <c r="O515" s="225"/>
      <c r="P515" s="225"/>
      <c r="Q515" s="225"/>
      <c r="R515" s="225"/>
      <c r="S515" s="225"/>
      <c r="T515" s="22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27" t="s">
        <v>161</v>
      </c>
      <c r="AU515" s="227" t="s">
        <v>86</v>
      </c>
      <c r="AV515" s="13" t="s">
        <v>80</v>
      </c>
      <c r="AW515" s="13" t="s">
        <v>34</v>
      </c>
      <c r="AX515" s="13" t="s">
        <v>75</v>
      </c>
      <c r="AY515" s="227" t="s">
        <v>151</v>
      </c>
    </row>
    <row r="516" s="13" customFormat="1">
      <c r="A516" s="13"/>
      <c r="B516" s="217"/>
      <c r="C516" s="218"/>
      <c r="D516" s="219" t="s">
        <v>161</v>
      </c>
      <c r="E516" s="220" t="s">
        <v>19</v>
      </c>
      <c r="F516" s="221" t="s">
        <v>221</v>
      </c>
      <c r="G516" s="218"/>
      <c r="H516" s="220" t="s">
        <v>19</v>
      </c>
      <c r="I516" s="222"/>
      <c r="J516" s="218"/>
      <c r="K516" s="218"/>
      <c r="L516" s="223"/>
      <c r="M516" s="224"/>
      <c r="N516" s="225"/>
      <c r="O516" s="225"/>
      <c r="P516" s="225"/>
      <c r="Q516" s="225"/>
      <c r="R516" s="225"/>
      <c r="S516" s="225"/>
      <c r="T516" s="22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27" t="s">
        <v>161</v>
      </c>
      <c r="AU516" s="227" t="s">
        <v>86</v>
      </c>
      <c r="AV516" s="13" t="s">
        <v>80</v>
      </c>
      <c r="AW516" s="13" t="s">
        <v>34</v>
      </c>
      <c r="AX516" s="13" t="s">
        <v>75</v>
      </c>
      <c r="AY516" s="227" t="s">
        <v>151</v>
      </c>
    </row>
    <row r="517" s="13" customFormat="1">
      <c r="A517" s="13"/>
      <c r="B517" s="217"/>
      <c r="C517" s="218"/>
      <c r="D517" s="219" t="s">
        <v>161</v>
      </c>
      <c r="E517" s="220" t="s">
        <v>19</v>
      </c>
      <c r="F517" s="221" t="s">
        <v>226</v>
      </c>
      <c r="G517" s="218"/>
      <c r="H517" s="220" t="s">
        <v>19</v>
      </c>
      <c r="I517" s="222"/>
      <c r="J517" s="218"/>
      <c r="K517" s="218"/>
      <c r="L517" s="223"/>
      <c r="M517" s="224"/>
      <c r="N517" s="225"/>
      <c r="O517" s="225"/>
      <c r="P517" s="225"/>
      <c r="Q517" s="225"/>
      <c r="R517" s="225"/>
      <c r="S517" s="225"/>
      <c r="T517" s="22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27" t="s">
        <v>161</v>
      </c>
      <c r="AU517" s="227" t="s">
        <v>86</v>
      </c>
      <c r="AV517" s="13" t="s">
        <v>80</v>
      </c>
      <c r="AW517" s="13" t="s">
        <v>34</v>
      </c>
      <c r="AX517" s="13" t="s">
        <v>75</v>
      </c>
      <c r="AY517" s="227" t="s">
        <v>151</v>
      </c>
    </row>
    <row r="518" s="14" customFormat="1">
      <c r="A518" s="14"/>
      <c r="B518" s="228"/>
      <c r="C518" s="229"/>
      <c r="D518" s="219" t="s">
        <v>161</v>
      </c>
      <c r="E518" s="230" t="s">
        <v>19</v>
      </c>
      <c r="F518" s="231" t="s">
        <v>80</v>
      </c>
      <c r="G518" s="229"/>
      <c r="H518" s="232">
        <v>1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38" t="s">
        <v>161</v>
      </c>
      <c r="AU518" s="238" t="s">
        <v>86</v>
      </c>
      <c r="AV518" s="14" t="s">
        <v>86</v>
      </c>
      <c r="AW518" s="14" t="s">
        <v>34</v>
      </c>
      <c r="AX518" s="14" t="s">
        <v>75</v>
      </c>
      <c r="AY518" s="238" t="s">
        <v>151</v>
      </c>
    </row>
    <row r="519" s="15" customFormat="1">
      <c r="A519" s="15"/>
      <c r="B519" s="239"/>
      <c r="C519" s="240"/>
      <c r="D519" s="219" t="s">
        <v>161</v>
      </c>
      <c r="E519" s="241" t="s">
        <v>19</v>
      </c>
      <c r="F519" s="242" t="s">
        <v>165</v>
      </c>
      <c r="G519" s="240"/>
      <c r="H519" s="243">
        <v>1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49" t="s">
        <v>161</v>
      </c>
      <c r="AU519" s="249" t="s">
        <v>86</v>
      </c>
      <c r="AV519" s="15" t="s">
        <v>157</v>
      </c>
      <c r="AW519" s="15" t="s">
        <v>34</v>
      </c>
      <c r="AX519" s="15" t="s">
        <v>80</v>
      </c>
      <c r="AY519" s="249" t="s">
        <v>151</v>
      </c>
    </row>
    <row r="520" s="2" customFormat="1" ht="55.5" customHeight="1">
      <c r="A520" s="39"/>
      <c r="B520" s="40"/>
      <c r="C520" s="250" t="s">
        <v>596</v>
      </c>
      <c r="D520" s="250" t="s">
        <v>296</v>
      </c>
      <c r="E520" s="251" t="s">
        <v>597</v>
      </c>
      <c r="F520" s="252" t="s">
        <v>598</v>
      </c>
      <c r="G520" s="253" t="s">
        <v>168</v>
      </c>
      <c r="H520" s="254">
        <v>1</v>
      </c>
      <c r="I520" s="255"/>
      <c r="J520" s="256">
        <f>ROUND(I520*H520,2)</f>
        <v>0</v>
      </c>
      <c r="K520" s="252" t="s">
        <v>19</v>
      </c>
      <c r="L520" s="257"/>
      <c r="M520" s="258" t="s">
        <v>19</v>
      </c>
      <c r="N520" s="259" t="s">
        <v>46</v>
      </c>
      <c r="O520" s="85"/>
      <c r="P520" s="208">
        <f>O520*H520</f>
        <v>0</v>
      </c>
      <c r="Q520" s="208">
        <v>0.56999999999999995</v>
      </c>
      <c r="R520" s="208">
        <f>Q520*H520</f>
        <v>0.56999999999999995</v>
      </c>
      <c r="S520" s="208">
        <v>0</v>
      </c>
      <c r="T520" s="20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0" t="s">
        <v>202</v>
      </c>
      <c r="AT520" s="210" t="s">
        <v>296</v>
      </c>
      <c r="AU520" s="210" t="s">
        <v>86</v>
      </c>
      <c r="AY520" s="18" t="s">
        <v>151</v>
      </c>
      <c r="BE520" s="211">
        <f>IF(N520="základní",J520,0)</f>
        <v>0</v>
      </c>
      <c r="BF520" s="211">
        <f>IF(N520="snížená",J520,0)</f>
        <v>0</v>
      </c>
      <c r="BG520" s="211">
        <f>IF(N520="zákl. přenesená",J520,0)</f>
        <v>0</v>
      </c>
      <c r="BH520" s="211">
        <f>IF(N520="sníž. přenesená",J520,0)</f>
        <v>0</v>
      </c>
      <c r="BI520" s="211">
        <f>IF(N520="nulová",J520,0)</f>
        <v>0</v>
      </c>
      <c r="BJ520" s="18" t="s">
        <v>80</v>
      </c>
      <c r="BK520" s="211">
        <f>ROUND(I520*H520,2)</f>
        <v>0</v>
      </c>
      <c r="BL520" s="18" t="s">
        <v>157</v>
      </c>
      <c r="BM520" s="210" t="s">
        <v>599</v>
      </c>
    </row>
    <row r="521" s="2" customFormat="1" ht="24.15" customHeight="1">
      <c r="A521" s="39"/>
      <c r="B521" s="40"/>
      <c r="C521" s="199" t="s">
        <v>600</v>
      </c>
      <c r="D521" s="199" t="s">
        <v>153</v>
      </c>
      <c r="E521" s="200" t="s">
        <v>601</v>
      </c>
      <c r="F521" s="201" t="s">
        <v>602</v>
      </c>
      <c r="G521" s="202" t="s">
        <v>168</v>
      </c>
      <c r="H521" s="203">
        <v>1</v>
      </c>
      <c r="I521" s="204"/>
      <c r="J521" s="205">
        <f>ROUND(I521*H521,2)</f>
        <v>0</v>
      </c>
      <c r="K521" s="201" t="s">
        <v>19</v>
      </c>
      <c r="L521" s="45"/>
      <c r="M521" s="206" t="s">
        <v>19</v>
      </c>
      <c r="N521" s="207" t="s">
        <v>46</v>
      </c>
      <c r="O521" s="85"/>
      <c r="P521" s="208">
        <f>O521*H521</f>
        <v>0</v>
      </c>
      <c r="Q521" s="208">
        <v>0.35743999999999998</v>
      </c>
      <c r="R521" s="208">
        <f>Q521*H521</f>
        <v>0.35743999999999998</v>
      </c>
      <c r="S521" s="208">
        <v>0</v>
      </c>
      <c r="T521" s="20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10" t="s">
        <v>157</v>
      </c>
      <c r="AT521" s="210" t="s">
        <v>153</v>
      </c>
      <c r="AU521" s="210" t="s">
        <v>86</v>
      </c>
      <c r="AY521" s="18" t="s">
        <v>151</v>
      </c>
      <c r="BE521" s="211">
        <f>IF(N521="základní",J521,0)</f>
        <v>0</v>
      </c>
      <c r="BF521" s="211">
        <f>IF(N521="snížená",J521,0)</f>
        <v>0</v>
      </c>
      <c r="BG521" s="211">
        <f>IF(N521="zákl. přenesená",J521,0)</f>
        <v>0</v>
      </c>
      <c r="BH521" s="211">
        <f>IF(N521="sníž. přenesená",J521,0)</f>
        <v>0</v>
      </c>
      <c r="BI521" s="211">
        <f>IF(N521="nulová",J521,0)</f>
        <v>0</v>
      </c>
      <c r="BJ521" s="18" t="s">
        <v>80</v>
      </c>
      <c r="BK521" s="211">
        <f>ROUND(I521*H521,2)</f>
        <v>0</v>
      </c>
      <c r="BL521" s="18" t="s">
        <v>157</v>
      </c>
      <c r="BM521" s="210" t="s">
        <v>603</v>
      </c>
    </row>
    <row r="522" s="13" customFormat="1">
      <c r="A522" s="13"/>
      <c r="B522" s="217"/>
      <c r="C522" s="218"/>
      <c r="D522" s="219" t="s">
        <v>161</v>
      </c>
      <c r="E522" s="220" t="s">
        <v>19</v>
      </c>
      <c r="F522" s="221" t="s">
        <v>162</v>
      </c>
      <c r="G522" s="218"/>
      <c r="H522" s="220" t="s">
        <v>19</v>
      </c>
      <c r="I522" s="222"/>
      <c r="J522" s="218"/>
      <c r="K522" s="218"/>
      <c r="L522" s="223"/>
      <c r="M522" s="224"/>
      <c r="N522" s="225"/>
      <c r="O522" s="225"/>
      <c r="P522" s="225"/>
      <c r="Q522" s="225"/>
      <c r="R522" s="225"/>
      <c r="S522" s="225"/>
      <c r="T522" s="22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27" t="s">
        <v>161</v>
      </c>
      <c r="AU522" s="227" t="s">
        <v>86</v>
      </c>
      <c r="AV522" s="13" t="s">
        <v>80</v>
      </c>
      <c r="AW522" s="13" t="s">
        <v>34</v>
      </c>
      <c r="AX522" s="13" t="s">
        <v>75</v>
      </c>
      <c r="AY522" s="227" t="s">
        <v>151</v>
      </c>
    </row>
    <row r="523" s="13" customFormat="1">
      <c r="A523" s="13"/>
      <c r="B523" s="217"/>
      <c r="C523" s="218"/>
      <c r="D523" s="219" t="s">
        <v>161</v>
      </c>
      <c r="E523" s="220" t="s">
        <v>19</v>
      </c>
      <c r="F523" s="221" t="s">
        <v>221</v>
      </c>
      <c r="G523" s="218"/>
      <c r="H523" s="220" t="s">
        <v>19</v>
      </c>
      <c r="I523" s="222"/>
      <c r="J523" s="218"/>
      <c r="K523" s="218"/>
      <c r="L523" s="223"/>
      <c r="M523" s="224"/>
      <c r="N523" s="225"/>
      <c r="O523" s="225"/>
      <c r="P523" s="225"/>
      <c r="Q523" s="225"/>
      <c r="R523" s="225"/>
      <c r="S523" s="225"/>
      <c r="T523" s="22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27" t="s">
        <v>161</v>
      </c>
      <c r="AU523" s="227" t="s">
        <v>86</v>
      </c>
      <c r="AV523" s="13" t="s">
        <v>80</v>
      </c>
      <c r="AW523" s="13" t="s">
        <v>34</v>
      </c>
      <c r="AX523" s="13" t="s">
        <v>75</v>
      </c>
      <c r="AY523" s="227" t="s">
        <v>151</v>
      </c>
    </row>
    <row r="524" s="13" customFormat="1">
      <c r="A524" s="13"/>
      <c r="B524" s="217"/>
      <c r="C524" s="218"/>
      <c r="D524" s="219" t="s">
        <v>161</v>
      </c>
      <c r="E524" s="220" t="s">
        <v>19</v>
      </c>
      <c r="F524" s="221" t="s">
        <v>226</v>
      </c>
      <c r="G524" s="218"/>
      <c r="H524" s="220" t="s">
        <v>19</v>
      </c>
      <c r="I524" s="222"/>
      <c r="J524" s="218"/>
      <c r="K524" s="218"/>
      <c r="L524" s="223"/>
      <c r="M524" s="224"/>
      <c r="N524" s="225"/>
      <c r="O524" s="225"/>
      <c r="P524" s="225"/>
      <c r="Q524" s="225"/>
      <c r="R524" s="225"/>
      <c r="S524" s="225"/>
      <c r="T524" s="22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27" t="s">
        <v>161</v>
      </c>
      <c r="AU524" s="227" t="s">
        <v>86</v>
      </c>
      <c r="AV524" s="13" t="s">
        <v>80</v>
      </c>
      <c r="AW524" s="13" t="s">
        <v>34</v>
      </c>
      <c r="AX524" s="13" t="s">
        <v>75</v>
      </c>
      <c r="AY524" s="227" t="s">
        <v>151</v>
      </c>
    </row>
    <row r="525" s="14" customFormat="1">
      <c r="A525" s="14"/>
      <c r="B525" s="228"/>
      <c r="C525" s="229"/>
      <c r="D525" s="219" t="s">
        <v>161</v>
      </c>
      <c r="E525" s="230" t="s">
        <v>19</v>
      </c>
      <c r="F525" s="231" t="s">
        <v>80</v>
      </c>
      <c r="G525" s="229"/>
      <c r="H525" s="232">
        <v>1</v>
      </c>
      <c r="I525" s="233"/>
      <c r="J525" s="229"/>
      <c r="K525" s="229"/>
      <c r="L525" s="234"/>
      <c r="M525" s="235"/>
      <c r="N525" s="236"/>
      <c r="O525" s="236"/>
      <c r="P525" s="236"/>
      <c r="Q525" s="236"/>
      <c r="R525" s="236"/>
      <c r="S525" s="236"/>
      <c r="T525" s="23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38" t="s">
        <v>161</v>
      </c>
      <c r="AU525" s="238" t="s">
        <v>86</v>
      </c>
      <c r="AV525" s="14" t="s">
        <v>86</v>
      </c>
      <c r="AW525" s="14" t="s">
        <v>34</v>
      </c>
      <c r="AX525" s="14" t="s">
        <v>75</v>
      </c>
      <c r="AY525" s="238" t="s">
        <v>151</v>
      </c>
    </row>
    <row r="526" s="15" customFormat="1">
      <c r="A526" s="15"/>
      <c r="B526" s="239"/>
      <c r="C526" s="240"/>
      <c r="D526" s="219" t="s">
        <v>161</v>
      </c>
      <c r="E526" s="241" t="s">
        <v>19</v>
      </c>
      <c r="F526" s="242" t="s">
        <v>165</v>
      </c>
      <c r="G526" s="240"/>
      <c r="H526" s="243">
        <v>1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49" t="s">
        <v>161</v>
      </c>
      <c r="AU526" s="249" t="s">
        <v>86</v>
      </c>
      <c r="AV526" s="15" t="s">
        <v>157</v>
      </c>
      <c r="AW526" s="15" t="s">
        <v>34</v>
      </c>
      <c r="AX526" s="15" t="s">
        <v>80</v>
      </c>
      <c r="AY526" s="249" t="s">
        <v>151</v>
      </c>
    </row>
    <row r="527" s="2" customFormat="1" ht="44.25" customHeight="1">
      <c r="A527" s="39"/>
      <c r="B527" s="40"/>
      <c r="C527" s="250" t="s">
        <v>604</v>
      </c>
      <c r="D527" s="250" t="s">
        <v>296</v>
      </c>
      <c r="E527" s="251" t="s">
        <v>605</v>
      </c>
      <c r="F527" s="252" t="s">
        <v>606</v>
      </c>
      <c r="G527" s="253" t="s">
        <v>168</v>
      </c>
      <c r="H527" s="254">
        <v>1</v>
      </c>
      <c r="I527" s="255"/>
      <c r="J527" s="256">
        <f>ROUND(I527*H527,2)</f>
        <v>0</v>
      </c>
      <c r="K527" s="252" t="s">
        <v>19</v>
      </c>
      <c r="L527" s="257"/>
      <c r="M527" s="258" t="s">
        <v>19</v>
      </c>
      <c r="N527" s="259" t="s">
        <v>46</v>
      </c>
      <c r="O527" s="85"/>
      <c r="P527" s="208">
        <f>O527*H527</f>
        <v>0</v>
      </c>
      <c r="Q527" s="208">
        <v>0.46000000000000002</v>
      </c>
      <c r="R527" s="208">
        <f>Q527*H527</f>
        <v>0.46000000000000002</v>
      </c>
      <c r="S527" s="208">
        <v>0</v>
      </c>
      <c r="T527" s="209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0" t="s">
        <v>202</v>
      </c>
      <c r="AT527" s="210" t="s">
        <v>296</v>
      </c>
      <c r="AU527" s="210" t="s">
        <v>86</v>
      </c>
      <c r="AY527" s="18" t="s">
        <v>151</v>
      </c>
      <c r="BE527" s="211">
        <f>IF(N527="základní",J527,0)</f>
        <v>0</v>
      </c>
      <c r="BF527" s="211">
        <f>IF(N527="snížená",J527,0)</f>
        <v>0</v>
      </c>
      <c r="BG527" s="211">
        <f>IF(N527="zákl. přenesená",J527,0)</f>
        <v>0</v>
      </c>
      <c r="BH527" s="211">
        <f>IF(N527="sníž. přenesená",J527,0)</f>
        <v>0</v>
      </c>
      <c r="BI527" s="211">
        <f>IF(N527="nulová",J527,0)</f>
        <v>0</v>
      </c>
      <c r="BJ527" s="18" t="s">
        <v>80</v>
      </c>
      <c r="BK527" s="211">
        <f>ROUND(I527*H527,2)</f>
        <v>0</v>
      </c>
      <c r="BL527" s="18" t="s">
        <v>157</v>
      </c>
      <c r="BM527" s="210" t="s">
        <v>607</v>
      </c>
    </row>
    <row r="528" s="2" customFormat="1" ht="24.15" customHeight="1">
      <c r="A528" s="39"/>
      <c r="B528" s="40"/>
      <c r="C528" s="199" t="s">
        <v>608</v>
      </c>
      <c r="D528" s="199" t="s">
        <v>153</v>
      </c>
      <c r="E528" s="200" t="s">
        <v>609</v>
      </c>
      <c r="F528" s="201" t="s">
        <v>610</v>
      </c>
      <c r="G528" s="202" t="s">
        <v>168</v>
      </c>
      <c r="H528" s="203">
        <v>1</v>
      </c>
      <c r="I528" s="204"/>
      <c r="J528" s="205">
        <f>ROUND(I528*H528,2)</f>
        <v>0</v>
      </c>
      <c r="K528" s="201" t="s">
        <v>156</v>
      </c>
      <c r="L528" s="45"/>
      <c r="M528" s="206" t="s">
        <v>19</v>
      </c>
      <c r="N528" s="207" t="s">
        <v>46</v>
      </c>
      <c r="O528" s="85"/>
      <c r="P528" s="208">
        <f>O528*H528</f>
        <v>0</v>
      </c>
      <c r="Q528" s="208">
        <v>0.00080000000000000004</v>
      </c>
      <c r="R528" s="208">
        <f>Q528*H528</f>
        <v>0.00080000000000000004</v>
      </c>
      <c r="S528" s="208">
        <v>0</v>
      </c>
      <c r="T528" s="20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0" t="s">
        <v>157</v>
      </c>
      <c r="AT528" s="210" t="s">
        <v>153</v>
      </c>
      <c r="AU528" s="210" t="s">
        <v>86</v>
      </c>
      <c r="AY528" s="18" t="s">
        <v>151</v>
      </c>
      <c r="BE528" s="211">
        <f>IF(N528="základní",J528,0)</f>
        <v>0</v>
      </c>
      <c r="BF528" s="211">
        <f>IF(N528="snížená",J528,0)</f>
        <v>0</v>
      </c>
      <c r="BG528" s="211">
        <f>IF(N528="zákl. přenesená",J528,0)</f>
        <v>0</v>
      </c>
      <c r="BH528" s="211">
        <f>IF(N528="sníž. přenesená",J528,0)</f>
        <v>0</v>
      </c>
      <c r="BI528" s="211">
        <f>IF(N528="nulová",J528,0)</f>
        <v>0</v>
      </c>
      <c r="BJ528" s="18" t="s">
        <v>80</v>
      </c>
      <c r="BK528" s="211">
        <f>ROUND(I528*H528,2)</f>
        <v>0</v>
      </c>
      <c r="BL528" s="18" t="s">
        <v>157</v>
      </c>
      <c r="BM528" s="210" t="s">
        <v>611</v>
      </c>
    </row>
    <row r="529" s="2" customFormat="1">
      <c r="A529" s="39"/>
      <c r="B529" s="40"/>
      <c r="C529" s="41"/>
      <c r="D529" s="212" t="s">
        <v>159</v>
      </c>
      <c r="E529" s="41"/>
      <c r="F529" s="213" t="s">
        <v>612</v>
      </c>
      <c r="G529" s="41"/>
      <c r="H529" s="41"/>
      <c r="I529" s="214"/>
      <c r="J529" s="41"/>
      <c r="K529" s="41"/>
      <c r="L529" s="45"/>
      <c r="M529" s="215"/>
      <c r="N529" s="216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159</v>
      </c>
      <c r="AU529" s="18" t="s">
        <v>86</v>
      </c>
    </row>
    <row r="530" s="13" customFormat="1">
      <c r="A530" s="13"/>
      <c r="B530" s="217"/>
      <c r="C530" s="218"/>
      <c r="D530" s="219" t="s">
        <v>161</v>
      </c>
      <c r="E530" s="220" t="s">
        <v>19</v>
      </c>
      <c r="F530" s="221" t="s">
        <v>162</v>
      </c>
      <c r="G530" s="218"/>
      <c r="H530" s="220" t="s">
        <v>19</v>
      </c>
      <c r="I530" s="222"/>
      <c r="J530" s="218"/>
      <c r="K530" s="218"/>
      <c r="L530" s="223"/>
      <c r="M530" s="224"/>
      <c r="N530" s="225"/>
      <c r="O530" s="225"/>
      <c r="P530" s="225"/>
      <c r="Q530" s="225"/>
      <c r="R530" s="225"/>
      <c r="S530" s="225"/>
      <c r="T530" s="22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27" t="s">
        <v>161</v>
      </c>
      <c r="AU530" s="227" t="s">
        <v>86</v>
      </c>
      <c r="AV530" s="13" t="s">
        <v>80</v>
      </c>
      <c r="AW530" s="13" t="s">
        <v>34</v>
      </c>
      <c r="AX530" s="13" t="s">
        <v>75</v>
      </c>
      <c r="AY530" s="227" t="s">
        <v>151</v>
      </c>
    </row>
    <row r="531" s="13" customFormat="1">
      <c r="A531" s="13"/>
      <c r="B531" s="217"/>
      <c r="C531" s="218"/>
      <c r="D531" s="219" t="s">
        <v>161</v>
      </c>
      <c r="E531" s="220" t="s">
        <v>19</v>
      </c>
      <c r="F531" s="221" t="s">
        <v>221</v>
      </c>
      <c r="G531" s="218"/>
      <c r="H531" s="220" t="s">
        <v>19</v>
      </c>
      <c r="I531" s="222"/>
      <c r="J531" s="218"/>
      <c r="K531" s="218"/>
      <c r="L531" s="223"/>
      <c r="M531" s="224"/>
      <c r="N531" s="225"/>
      <c r="O531" s="225"/>
      <c r="P531" s="225"/>
      <c r="Q531" s="225"/>
      <c r="R531" s="225"/>
      <c r="S531" s="225"/>
      <c r="T531" s="22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27" t="s">
        <v>161</v>
      </c>
      <c r="AU531" s="227" t="s">
        <v>86</v>
      </c>
      <c r="AV531" s="13" t="s">
        <v>80</v>
      </c>
      <c r="AW531" s="13" t="s">
        <v>34</v>
      </c>
      <c r="AX531" s="13" t="s">
        <v>75</v>
      </c>
      <c r="AY531" s="227" t="s">
        <v>151</v>
      </c>
    </row>
    <row r="532" s="13" customFormat="1">
      <c r="A532" s="13"/>
      <c r="B532" s="217"/>
      <c r="C532" s="218"/>
      <c r="D532" s="219" t="s">
        <v>161</v>
      </c>
      <c r="E532" s="220" t="s">
        <v>19</v>
      </c>
      <c r="F532" s="221" t="s">
        <v>226</v>
      </c>
      <c r="G532" s="218"/>
      <c r="H532" s="220" t="s">
        <v>19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27" t="s">
        <v>161</v>
      </c>
      <c r="AU532" s="227" t="s">
        <v>86</v>
      </c>
      <c r="AV532" s="13" t="s">
        <v>80</v>
      </c>
      <c r="AW532" s="13" t="s">
        <v>34</v>
      </c>
      <c r="AX532" s="13" t="s">
        <v>75</v>
      </c>
      <c r="AY532" s="227" t="s">
        <v>151</v>
      </c>
    </row>
    <row r="533" s="14" customFormat="1">
      <c r="A533" s="14"/>
      <c r="B533" s="228"/>
      <c r="C533" s="229"/>
      <c r="D533" s="219" t="s">
        <v>161</v>
      </c>
      <c r="E533" s="230" t="s">
        <v>19</v>
      </c>
      <c r="F533" s="231" t="s">
        <v>80</v>
      </c>
      <c r="G533" s="229"/>
      <c r="H533" s="232">
        <v>1</v>
      </c>
      <c r="I533" s="233"/>
      <c r="J533" s="229"/>
      <c r="K533" s="229"/>
      <c r="L533" s="234"/>
      <c r="M533" s="235"/>
      <c r="N533" s="236"/>
      <c r="O533" s="236"/>
      <c r="P533" s="236"/>
      <c r="Q533" s="236"/>
      <c r="R533" s="236"/>
      <c r="S533" s="236"/>
      <c r="T533" s="23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38" t="s">
        <v>161</v>
      </c>
      <c r="AU533" s="238" t="s">
        <v>86</v>
      </c>
      <c r="AV533" s="14" t="s">
        <v>86</v>
      </c>
      <c r="AW533" s="14" t="s">
        <v>34</v>
      </c>
      <c r="AX533" s="14" t="s">
        <v>75</v>
      </c>
      <c r="AY533" s="238" t="s">
        <v>151</v>
      </c>
    </row>
    <row r="534" s="15" customFormat="1">
      <c r="A534" s="15"/>
      <c r="B534" s="239"/>
      <c r="C534" s="240"/>
      <c r="D534" s="219" t="s">
        <v>161</v>
      </c>
      <c r="E534" s="241" t="s">
        <v>19</v>
      </c>
      <c r="F534" s="242" t="s">
        <v>165</v>
      </c>
      <c r="G534" s="240"/>
      <c r="H534" s="243">
        <v>1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49" t="s">
        <v>161</v>
      </c>
      <c r="AU534" s="249" t="s">
        <v>86</v>
      </c>
      <c r="AV534" s="15" t="s">
        <v>157</v>
      </c>
      <c r="AW534" s="15" t="s">
        <v>34</v>
      </c>
      <c r="AX534" s="15" t="s">
        <v>80</v>
      </c>
      <c r="AY534" s="249" t="s">
        <v>151</v>
      </c>
    </row>
    <row r="535" s="2" customFormat="1" ht="37.8" customHeight="1">
      <c r="A535" s="39"/>
      <c r="B535" s="40"/>
      <c r="C535" s="250" t="s">
        <v>613</v>
      </c>
      <c r="D535" s="250" t="s">
        <v>296</v>
      </c>
      <c r="E535" s="251" t="s">
        <v>614</v>
      </c>
      <c r="F535" s="252" t="s">
        <v>615</v>
      </c>
      <c r="G535" s="253" t="s">
        <v>168</v>
      </c>
      <c r="H535" s="254">
        <v>1</v>
      </c>
      <c r="I535" s="255"/>
      <c r="J535" s="256">
        <f>ROUND(I535*H535,2)</f>
        <v>0</v>
      </c>
      <c r="K535" s="252" t="s">
        <v>19</v>
      </c>
      <c r="L535" s="257"/>
      <c r="M535" s="258" t="s">
        <v>19</v>
      </c>
      <c r="N535" s="259" t="s">
        <v>46</v>
      </c>
      <c r="O535" s="85"/>
      <c r="P535" s="208">
        <f>O535*H535</f>
        <v>0</v>
      </c>
      <c r="Q535" s="208">
        <v>0.02</v>
      </c>
      <c r="R535" s="208">
        <f>Q535*H535</f>
        <v>0.02</v>
      </c>
      <c r="S535" s="208">
        <v>0</v>
      </c>
      <c r="T535" s="20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10" t="s">
        <v>202</v>
      </c>
      <c r="AT535" s="210" t="s">
        <v>296</v>
      </c>
      <c r="AU535" s="210" t="s">
        <v>86</v>
      </c>
      <c r="AY535" s="18" t="s">
        <v>151</v>
      </c>
      <c r="BE535" s="211">
        <f>IF(N535="základní",J535,0)</f>
        <v>0</v>
      </c>
      <c r="BF535" s="211">
        <f>IF(N535="snížená",J535,0)</f>
        <v>0</v>
      </c>
      <c r="BG535" s="211">
        <f>IF(N535="zákl. přenesená",J535,0)</f>
        <v>0</v>
      </c>
      <c r="BH535" s="211">
        <f>IF(N535="sníž. přenesená",J535,0)</f>
        <v>0</v>
      </c>
      <c r="BI535" s="211">
        <f>IF(N535="nulová",J535,0)</f>
        <v>0</v>
      </c>
      <c r="BJ535" s="18" t="s">
        <v>80</v>
      </c>
      <c r="BK535" s="211">
        <f>ROUND(I535*H535,2)</f>
        <v>0</v>
      </c>
      <c r="BL535" s="18" t="s">
        <v>157</v>
      </c>
      <c r="BM535" s="210" t="s">
        <v>616</v>
      </c>
    </row>
    <row r="536" s="13" customFormat="1">
      <c r="A536" s="13"/>
      <c r="B536" s="217"/>
      <c r="C536" s="218"/>
      <c r="D536" s="219" t="s">
        <v>161</v>
      </c>
      <c r="E536" s="220" t="s">
        <v>19</v>
      </c>
      <c r="F536" s="221" t="s">
        <v>221</v>
      </c>
      <c r="G536" s="218"/>
      <c r="H536" s="220" t="s">
        <v>19</v>
      </c>
      <c r="I536" s="222"/>
      <c r="J536" s="218"/>
      <c r="K536" s="218"/>
      <c r="L536" s="223"/>
      <c r="M536" s="224"/>
      <c r="N536" s="225"/>
      <c r="O536" s="225"/>
      <c r="P536" s="225"/>
      <c r="Q536" s="225"/>
      <c r="R536" s="225"/>
      <c r="S536" s="225"/>
      <c r="T536" s="22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27" t="s">
        <v>161</v>
      </c>
      <c r="AU536" s="227" t="s">
        <v>86</v>
      </c>
      <c r="AV536" s="13" t="s">
        <v>80</v>
      </c>
      <c r="AW536" s="13" t="s">
        <v>34</v>
      </c>
      <c r="AX536" s="13" t="s">
        <v>75</v>
      </c>
      <c r="AY536" s="227" t="s">
        <v>151</v>
      </c>
    </row>
    <row r="537" s="13" customFormat="1">
      <c r="A537" s="13"/>
      <c r="B537" s="217"/>
      <c r="C537" s="218"/>
      <c r="D537" s="219" t="s">
        <v>161</v>
      </c>
      <c r="E537" s="220" t="s">
        <v>19</v>
      </c>
      <c r="F537" s="221" t="s">
        <v>226</v>
      </c>
      <c r="G537" s="218"/>
      <c r="H537" s="220" t="s">
        <v>19</v>
      </c>
      <c r="I537" s="222"/>
      <c r="J537" s="218"/>
      <c r="K537" s="218"/>
      <c r="L537" s="223"/>
      <c r="M537" s="224"/>
      <c r="N537" s="225"/>
      <c r="O537" s="225"/>
      <c r="P537" s="225"/>
      <c r="Q537" s="225"/>
      <c r="R537" s="225"/>
      <c r="S537" s="225"/>
      <c r="T537" s="22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27" t="s">
        <v>161</v>
      </c>
      <c r="AU537" s="227" t="s">
        <v>86</v>
      </c>
      <c r="AV537" s="13" t="s">
        <v>80</v>
      </c>
      <c r="AW537" s="13" t="s">
        <v>34</v>
      </c>
      <c r="AX537" s="13" t="s">
        <v>75</v>
      </c>
      <c r="AY537" s="227" t="s">
        <v>151</v>
      </c>
    </row>
    <row r="538" s="14" customFormat="1">
      <c r="A538" s="14"/>
      <c r="B538" s="228"/>
      <c r="C538" s="229"/>
      <c r="D538" s="219" t="s">
        <v>161</v>
      </c>
      <c r="E538" s="230" t="s">
        <v>19</v>
      </c>
      <c r="F538" s="231" t="s">
        <v>80</v>
      </c>
      <c r="G538" s="229"/>
      <c r="H538" s="232">
        <v>1</v>
      </c>
      <c r="I538" s="233"/>
      <c r="J538" s="229"/>
      <c r="K538" s="229"/>
      <c r="L538" s="234"/>
      <c r="M538" s="235"/>
      <c r="N538" s="236"/>
      <c r="O538" s="236"/>
      <c r="P538" s="236"/>
      <c r="Q538" s="236"/>
      <c r="R538" s="236"/>
      <c r="S538" s="236"/>
      <c r="T538" s="23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38" t="s">
        <v>161</v>
      </c>
      <c r="AU538" s="238" t="s">
        <v>86</v>
      </c>
      <c r="AV538" s="14" t="s">
        <v>86</v>
      </c>
      <c r="AW538" s="14" t="s">
        <v>34</v>
      </c>
      <c r="AX538" s="14" t="s">
        <v>75</v>
      </c>
      <c r="AY538" s="238" t="s">
        <v>151</v>
      </c>
    </row>
    <row r="539" s="15" customFormat="1">
      <c r="A539" s="15"/>
      <c r="B539" s="239"/>
      <c r="C539" s="240"/>
      <c r="D539" s="219" t="s">
        <v>161</v>
      </c>
      <c r="E539" s="241" t="s">
        <v>19</v>
      </c>
      <c r="F539" s="242" t="s">
        <v>165</v>
      </c>
      <c r="G539" s="240"/>
      <c r="H539" s="243">
        <v>1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49" t="s">
        <v>161</v>
      </c>
      <c r="AU539" s="249" t="s">
        <v>86</v>
      </c>
      <c r="AV539" s="15" t="s">
        <v>157</v>
      </c>
      <c r="AW539" s="15" t="s">
        <v>34</v>
      </c>
      <c r="AX539" s="15" t="s">
        <v>80</v>
      </c>
      <c r="AY539" s="249" t="s">
        <v>151</v>
      </c>
    </row>
    <row r="540" s="2" customFormat="1" ht="16.5" customHeight="1">
      <c r="A540" s="39"/>
      <c r="B540" s="40"/>
      <c r="C540" s="199" t="s">
        <v>617</v>
      </c>
      <c r="D540" s="199" t="s">
        <v>153</v>
      </c>
      <c r="E540" s="200" t="s">
        <v>618</v>
      </c>
      <c r="F540" s="201" t="s">
        <v>619</v>
      </c>
      <c r="G540" s="202" t="s">
        <v>89</v>
      </c>
      <c r="H540" s="203">
        <v>1.4319999999999999</v>
      </c>
      <c r="I540" s="204"/>
      <c r="J540" s="205">
        <f>ROUND(I540*H540,2)</f>
        <v>0</v>
      </c>
      <c r="K540" s="201" t="s">
        <v>156</v>
      </c>
      <c r="L540" s="45"/>
      <c r="M540" s="206" t="s">
        <v>19</v>
      </c>
      <c r="N540" s="207" t="s">
        <v>46</v>
      </c>
      <c r="O540" s="85"/>
      <c r="P540" s="208">
        <f>O540*H540</f>
        <v>0</v>
      </c>
      <c r="Q540" s="208">
        <v>0</v>
      </c>
      <c r="R540" s="208">
        <f>Q540*H540</f>
        <v>0</v>
      </c>
      <c r="S540" s="208">
        <v>2</v>
      </c>
      <c r="T540" s="209">
        <f>S540*H540</f>
        <v>2.8639999999999999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0" t="s">
        <v>157</v>
      </c>
      <c r="AT540" s="210" t="s">
        <v>153</v>
      </c>
      <c r="AU540" s="210" t="s">
        <v>86</v>
      </c>
      <c r="AY540" s="18" t="s">
        <v>151</v>
      </c>
      <c r="BE540" s="211">
        <f>IF(N540="základní",J540,0)</f>
        <v>0</v>
      </c>
      <c r="BF540" s="211">
        <f>IF(N540="snížená",J540,0)</f>
        <v>0</v>
      </c>
      <c r="BG540" s="211">
        <f>IF(N540="zákl. přenesená",J540,0)</f>
        <v>0</v>
      </c>
      <c r="BH540" s="211">
        <f>IF(N540="sníž. přenesená",J540,0)</f>
        <v>0</v>
      </c>
      <c r="BI540" s="211">
        <f>IF(N540="nulová",J540,0)</f>
        <v>0</v>
      </c>
      <c r="BJ540" s="18" t="s">
        <v>80</v>
      </c>
      <c r="BK540" s="211">
        <f>ROUND(I540*H540,2)</f>
        <v>0</v>
      </c>
      <c r="BL540" s="18" t="s">
        <v>157</v>
      </c>
      <c r="BM540" s="210" t="s">
        <v>620</v>
      </c>
    </row>
    <row r="541" s="2" customFormat="1">
      <c r="A541" s="39"/>
      <c r="B541" s="40"/>
      <c r="C541" s="41"/>
      <c r="D541" s="212" t="s">
        <v>159</v>
      </c>
      <c r="E541" s="41"/>
      <c r="F541" s="213" t="s">
        <v>621</v>
      </c>
      <c r="G541" s="41"/>
      <c r="H541" s="41"/>
      <c r="I541" s="214"/>
      <c r="J541" s="41"/>
      <c r="K541" s="41"/>
      <c r="L541" s="45"/>
      <c r="M541" s="215"/>
      <c r="N541" s="216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159</v>
      </c>
      <c r="AU541" s="18" t="s">
        <v>86</v>
      </c>
    </row>
    <row r="542" s="13" customFormat="1">
      <c r="A542" s="13"/>
      <c r="B542" s="217"/>
      <c r="C542" s="218"/>
      <c r="D542" s="219" t="s">
        <v>161</v>
      </c>
      <c r="E542" s="220" t="s">
        <v>19</v>
      </c>
      <c r="F542" s="221" t="s">
        <v>162</v>
      </c>
      <c r="G542" s="218"/>
      <c r="H542" s="220" t="s">
        <v>19</v>
      </c>
      <c r="I542" s="222"/>
      <c r="J542" s="218"/>
      <c r="K542" s="218"/>
      <c r="L542" s="223"/>
      <c r="M542" s="224"/>
      <c r="N542" s="225"/>
      <c r="O542" s="225"/>
      <c r="P542" s="225"/>
      <c r="Q542" s="225"/>
      <c r="R542" s="225"/>
      <c r="S542" s="225"/>
      <c r="T542" s="22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27" t="s">
        <v>161</v>
      </c>
      <c r="AU542" s="227" t="s">
        <v>86</v>
      </c>
      <c r="AV542" s="13" t="s">
        <v>80</v>
      </c>
      <c r="AW542" s="13" t="s">
        <v>34</v>
      </c>
      <c r="AX542" s="13" t="s">
        <v>75</v>
      </c>
      <c r="AY542" s="227" t="s">
        <v>151</v>
      </c>
    </row>
    <row r="543" s="13" customFormat="1">
      <c r="A543" s="13"/>
      <c r="B543" s="217"/>
      <c r="C543" s="218"/>
      <c r="D543" s="219" t="s">
        <v>161</v>
      </c>
      <c r="E543" s="220" t="s">
        <v>19</v>
      </c>
      <c r="F543" s="221" t="s">
        <v>163</v>
      </c>
      <c r="G543" s="218"/>
      <c r="H543" s="220" t="s">
        <v>19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27" t="s">
        <v>161</v>
      </c>
      <c r="AU543" s="227" t="s">
        <v>86</v>
      </c>
      <c r="AV543" s="13" t="s">
        <v>80</v>
      </c>
      <c r="AW543" s="13" t="s">
        <v>34</v>
      </c>
      <c r="AX543" s="13" t="s">
        <v>75</v>
      </c>
      <c r="AY543" s="227" t="s">
        <v>151</v>
      </c>
    </row>
    <row r="544" s="14" customFormat="1">
      <c r="A544" s="14"/>
      <c r="B544" s="228"/>
      <c r="C544" s="229"/>
      <c r="D544" s="219" t="s">
        <v>161</v>
      </c>
      <c r="E544" s="230" t="s">
        <v>19</v>
      </c>
      <c r="F544" s="231" t="s">
        <v>622</v>
      </c>
      <c r="G544" s="229"/>
      <c r="H544" s="232">
        <v>0.51200000000000001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38" t="s">
        <v>161</v>
      </c>
      <c r="AU544" s="238" t="s">
        <v>86</v>
      </c>
      <c r="AV544" s="14" t="s">
        <v>86</v>
      </c>
      <c r="AW544" s="14" t="s">
        <v>34</v>
      </c>
      <c r="AX544" s="14" t="s">
        <v>75</v>
      </c>
      <c r="AY544" s="238" t="s">
        <v>151</v>
      </c>
    </row>
    <row r="545" s="14" customFormat="1">
      <c r="A545" s="14"/>
      <c r="B545" s="228"/>
      <c r="C545" s="229"/>
      <c r="D545" s="219" t="s">
        <v>161</v>
      </c>
      <c r="E545" s="230" t="s">
        <v>19</v>
      </c>
      <c r="F545" s="231" t="s">
        <v>623</v>
      </c>
      <c r="G545" s="229"/>
      <c r="H545" s="232">
        <v>0.20000000000000001</v>
      </c>
      <c r="I545" s="233"/>
      <c r="J545" s="229"/>
      <c r="K545" s="229"/>
      <c r="L545" s="234"/>
      <c r="M545" s="235"/>
      <c r="N545" s="236"/>
      <c r="O545" s="236"/>
      <c r="P545" s="236"/>
      <c r="Q545" s="236"/>
      <c r="R545" s="236"/>
      <c r="S545" s="236"/>
      <c r="T545" s="237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38" t="s">
        <v>161</v>
      </c>
      <c r="AU545" s="238" t="s">
        <v>86</v>
      </c>
      <c r="AV545" s="14" t="s">
        <v>86</v>
      </c>
      <c r="AW545" s="14" t="s">
        <v>34</v>
      </c>
      <c r="AX545" s="14" t="s">
        <v>75</v>
      </c>
      <c r="AY545" s="238" t="s">
        <v>151</v>
      </c>
    </row>
    <row r="546" s="14" customFormat="1">
      <c r="A546" s="14"/>
      <c r="B546" s="228"/>
      <c r="C546" s="229"/>
      <c r="D546" s="219" t="s">
        <v>161</v>
      </c>
      <c r="E546" s="230" t="s">
        <v>19</v>
      </c>
      <c r="F546" s="231" t="s">
        <v>624</v>
      </c>
      <c r="G546" s="229"/>
      <c r="H546" s="232">
        <v>0.71999999999999997</v>
      </c>
      <c r="I546" s="233"/>
      <c r="J546" s="229"/>
      <c r="K546" s="229"/>
      <c r="L546" s="234"/>
      <c r="M546" s="235"/>
      <c r="N546" s="236"/>
      <c r="O546" s="236"/>
      <c r="P546" s="236"/>
      <c r="Q546" s="236"/>
      <c r="R546" s="236"/>
      <c r="S546" s="236"/>
      <c r="T546" s="23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38" t="s">
        <v>161</v>
      </c>
      <c r="AU546" s="238" t="s">
        <v>86</v>
      </c>
      <c r="AV546" s="14" t="s">
        <v>86</v>
      </c>
      <c r="AW546" s="14" t="s">
        <v>34</v>
      </c>
      <c r="AX546" s="14" t="s">
        <v>75</v>
      </c>
      <c r="AY546" s="238" t="s">
        <v>151</v>
      </c>
    </row>
    <row r="547" s="15" customFormat="1">
      <c r="A547" s="15"/>
      <c r="B547" s="239"/>
      <c r="C547" s="240"/>
      <c r="D547" s="219" t="s">
        <v>161</v>
      </c>
      <c r="E547" s="241" t="s">
        <v>19</v>
      </c>
      <c r="F547" s="242" t="s">
        <v>165</v>
      </c>
      <c r="G547" s="240"/>
      <c r="H547" s="243">
        <v>1.4319999999999999</v>
      </c>
      <c r="I547" s="244"/>
      <c r="J547" s="240"/>
      <c r="K547" s="240"/>
      <c r="L547" s="245"/>
      <c r="M547" s="246"/>
      <c r="N547" s="247"/>
      <c r="O547" s="247"/>
      <c r="P547" s="247"/>
      <c r="Q547" s="247"/>
      <c r="R547" s="247"/>
      <c r="S547" s="247"/>
      <c r="T547" s="248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49" t="s">
        <v>161</v>
      </c>
      <c r="AU547" s="249" t="s">
        <v>86</v>
      </c>
      <c r="AV547" s="15" t="s">
        <v>157</v>
      </c>
      <c r="AW547" s="15" t="s">
        <v>34</v>
      </c>
      <c r="AX547" s="15" t="s">
        <v>80</v>
      </c>
      <c r="AY547" s="249" t="s">
        <v>151</v>
      </c>
    </row>
    <row r="548" s="2" customFormat="1" ht="37.8" customHeight="1">
      <c r="A548" s="39"/>
      <c r="B548" s="40"/>
      <c r="C548" s="199" t="s">
        <v>625</v>
      </c>
      <c r="D548" s="199" t="s">
        <v>153</v>
      </c>
      <c r="E548" s="200" t="s">
        <v>626</v>
      </c>
      <c r="F548" s="201" t="s">
        <v>627</v>
      </c>
      <c r="G548" s="202" t="s">
        <v>89</v>
      </c>
      <c r="H548" s="203">
        <v>0.26000000000000001</v>
      </c>
      <c r="I548" s="204"/>
      <c r="J548" s="205">
        <f>ROUND(I548*H548,2)</f>
        <v>0</v>
      </c>
      <c r="K548" s="201" t="s">
        <v>156</v>
      </c>
      <c r="L548" s="45"/>
      <c r="M548" s="206" t="s">
        <v>19</v>
      </c>
      <c r="N548" s="207" t="s">
        <v>46</v>
      </c>
      <c r="O548" s="85"/>
      <c r="P548" s="208">
        <f>O548*H548</f>
        <v>0</v>
      </c>
      <c r="Q548" s="208">
        <v>0</v>
      </c>
      <c r="R548" s="208">
        <f>Q548*H548</f>
        <v>0</v>
      </c>
      <c r="S548" s="208">
        <v>2.1000000000000001</v>
      </c>
      <c r="T548" s="209">
        <f>S548*H548</f>
        <v>0.54600000000000004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10" t="s">
        <v>157</v>
      </c>
      <c r="AT548" s="210" t="s">
        <v>153</v>
      </c>
      <c r="AU548" s="210" t="s">
        <v>86</v>
      </c>
      <c r="AY548" s="18" t="s">
        <v>151</v>
      </c>
      <c r="BE548" s="211">
        <f>IF(N548="základní",J548,0)</f>
        <v>0</v>
      </c>
      <c r="BF548" s="211">
        <f>IF(N548="snížená",J548,0)</f>
        <v>0</v>
      </c>
      <c r="BG548" s="211">
        <f>IF(N548="zákl. přenesená",J548,0)</f>
        <v>0</v>
      </c>
      <c r="BH548" s="211">
        <f>IF(N548="sníž. přenesená",J548,0)</f>
        <v>0</v>
      </c>
      <c r="BI548" s="211">
        <f>IF(N548="nulová",J548,0)</f>
        <v>0</v>
      </c>
      <c r="BJ548" s="18" t="s">
        <v>80</v>
      </c>
      <c r="BK548" s="211">
        <f>ROUND(I548*H548,2)</f>
        <v>0</v>
      </c>
      <c r="BL548" s="18" t="s">
        <v>157</v>
      </c>
      <c r="BM548" s="210" t="s">
        <v>628</v>
      </c>
    </row>
    <row r="549" s="2" customFormat="1">
      <c r="A549" s="39"/>
      <c r="B549" s="40"/>
      <c r="C549" s="41"/>
      <c r="D549" s="212" t="s">
        <v>159</v>
      </c>
      <c r="E549" s="41"/>
      <c r="F549" s="213" t="s">
        <v>629</v>
      </c>
      <c r="G549" s="41"/>
      <c r="H549" s="41"/>
      <c r="I549" s="214"/>
      <c r="J549" s="41"/>
      <c r="K549" s="41"/>
      <c r="L549" s="45"/>
      <c r="M549" s="215"/>
      <c r="N549" s="216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159</v>
      </c>
      <c r="AU549" s="18" t="s">
        <v>86</v>
      </c>
    </row>
    <row r="550" s="13" customFormat="1">
      <c r="A550" s="13"/>
      <c r="B550" s="217"/>
      <c r="C550" s="218"/>
      <c r="D550" s="219" t="s">
        <v>161</v>
      </c>
      <c r="E550" s="220" t="s">
        <v>19</v>
      </c>
      <c r="F550" s="221" t="s">
        <v>162</v>
      </c>
      <c r="G550" s="218"/>
      <c r="H550" s="220" t="s">
        <v>19</v>
      </c>
      <c r="I550" s="222"/>
      <c r="J550" s="218"/>
      <c r="K550" s="218"/>
      <c r="L550" s="223"/>
      <c r="M550" s="224"/>
      <c r="N550" s="225"/>
      <c r="O550" s="225"/>
      <c r="P550" s="225"/>
      <c r="Q550" s="225"/>
      <c r="R550" s="225"/>
      <c r="S550" s="225"/>
      <c r="T550" s="22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27" t="s">
        <v>161</v>
      </c>
      <c r="AU550" s="227" t="s">
        <v>86</v>
      </c>
      <c r="AV550" s="13" t="s">
        <v>80</v>
      </c>
      <c r="AW550" s="13" t="s">
        <v>34</v>
      </c>
      <c r="AX550" s="13" t="s">
        <v>75</v>
      </c>
      <c r="AY550" s="227" t="s">
        <v>151</v>
      </c>
    </row>
    <row r="551" s="13" customFormat="1">
      <c r="A551" s="13"/>
      <c r="B551" s="217"/>
      <c r="C551" s="218"/>
      <c r="D551" s="219" t="s">
        <v>161</v>
      </c>
      <c r="E551" s="220" t="s">
        <v>19</v>
      </c>
      <c r="F551" s="221" t="s">
        <v>163</v>
      </c>
      <c r="G551" s="218"/>
      <c r="H551" s="220" t="s">
        <v>19</v>
      </c>
      <c r="I551" s="222"/>
      <c r="J551" s="218"/>
      <c r="K551" s="218"/>
      <c r="L551" s="223"/>
      <c r="M551" s="224"/>
      <c r="N551" s="225"/>
      <c r="O551" s="225"/>
      <c r="P551" s="225"/>
      <c r="Q551" s="225"/>
      <c r="R551" s="225"/>
      <c r="S551" s="225"/>
      <c r="T551" s="22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27" t="s">
        <v>161</v>
      </c>
      <c r="AU551" s="227" t="s">
        <v>86</v>
      </c>
      <c r="AV551" s="13" t="s">
        <v>80</v>
      </c>
      <c r="AW551" s="13" t="s">
        <v>34</v>
      </c>
      <c r="AX551" s="13" t="s">
        <v>75</v>
      </c>
      <c r="AY551" s="227" t="s">
        <v>151</v>
      </c>
    </row>
    <row r="552" s="14" customFormat="1">
      <c r="A552" s="14"/>
      <c r="B552" s="228"/>
      <c r="C552" s="229"/>
      <c r="D552" s="219" t="s">
        <v>161</v>
      </c>
      <c r="E552" s="230" t="s">
        <v>19</v>
      </c>
      <c r="F552" s="231" t="s">
        <v>630</v>
      </c>
      <c r="G552" s="229"/>
      <c r="H552" s="232">
        <v>0.26000000000000001</v>
      </c>
      <c r="I552" s="233"/>
      <c r="J552" s="229"/>
      <c r="K552" s="229"/>
      <c r="L552" s="234"/>
      <c r="M552" s="235"/>
      <c r="N552" s="236"/>
      <c r="O552" s="236"/>
      <c r="P552" s="236"/>
      <c r="Q552" s="236"/>
      <c r="R552" s="236"/>
      <c r="S552" s="236"/>
      <c r="T552" s="23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38" t="s">
        <v>161</v>
      </c>
      <c r="AU552" s="238" t="s">
        <v>86</v>
      </c>
      <c r="AV552" s="14" t="s">
        <v>86</v>
      </c>
      <c r="AW552" s="14" t="s">
        <v>34</v>
      </c>
      <c r="AX552" s="14" t="s">
        <v>75</v>
      </c>
      <c r="AY552" s="238" t="s">
        <v>151</v>
      </c>
    </row>
    <row r="553" s="15" customFormat="1">
      <c r="A553" s="15"/>
      <c r="B553" s="239"/>
      <c r="C553" s="240"/>
      <c r="D553" s="219" t="s">
        <v>161</v>
      </c>
      <c r="E553" s="241" t="s">
        <v>19</v>
      </c>
      <c r="F553" s="242" t="s">
        <v>165</v>
      </c>
      <c r="G553" s="240"/>
      <c r="H553" s="243">
        <v>0.26000000000000001</v>
      </c>
      <c r="I553" s="244"/>
      <c r="J553" s="240"/>
      <c r="K553" s="240"/>
      <c r="L553" s="245"/>
      <c r="M553" s="246"/>
      <c r="N553" s="247"/>
      <c r="O553" s="247"/>
      <c r="P553" s="247"/>
      <c r="Q553" s="247"/>
      <c r="R553" s="247"/>
      <c r="S553" s="247"/>
      <c r="T553" s="248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49" t="s">
        <v>161</v>
      </c>
      <c r="AU553" s="249" t="s">
        <v>86</v>
      </c>
      <c r="AV553" s="15" t="s">
        <v>157</v>
      </c>
      <c r="AW553" s="15" t="s">
        <v>34</v>
      </c>
      <c r="AX553" s="15" t="s">
        <v>80</v>
      </c>
      <c r="AY553" s="249" t="s">
        <v>151</v>
      </c>
    </row>
    <row r="554" s="2" customFormat="1" ht="24.15" customHeight="1">
      <c r="A554" s="39"/>
      <c r="B554" s="40"/>
      <c r="C554" s="199" t="s">
        <v>631</v>
      </c>
      <c r="D554" s="199" t="s">
        <v>153</v>
      </c>
      <c r="E554" s="200" t="s">
        <v>632</v>
      </c>
      <c r="F554" s="201" t="s">
        <v>633</v>
      </c>
      <c r="G554" s="202" t="s">
        <v>89</v>
      </c>
      <c r="H554" s="203">
        <v>3.04</v>
      </c>
      <c r="I554" s="204"/>
      <c r="J554" s="205">
        <f>ROUND(I554*H554,2)</f>
        <v>0</v>
      </c>
      <c r="K554" s="201" t="s">
        <v>156</v>
      </c>
      <c r="L554" s="45"/>
      <c r="M554" s="206" t="s">
        <v>19</v>
      </c>
      <c r="N554" s="207" t="s">
        <v>46</v>
      </c>
      <c r="O554" s="85"/>
      <c r="P554" s="208">
        <f>O554*H554</f>
        <v>0</v>
      </c>
      <c r="Q554" s="208">
        <v>0</v>
      </c>
      <c r="R554" s="208">
        <f>Q554*H554</f>
        <v>0</v>
      </c>
      <c r="S554" s="208">
        <v>2.3999999999999999</v>
      </c>
      <c r="T554" s="209">
        <f>S554*H554</f>
        <v>7.2959999999999994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0" t="s">
        <v>157</v>
      </c>
      <c r="AT554" s="210" t="s">
        <v>153</v>
      </c>
      <c r="AU554" s="210" t="s">
        <v>86</v>
      </c>
      <c r="AY554" s="18" t="s">
        <v>151</v>
      </c>
      <c r="BE554" s="211">
        <f>IF(N554="základní",J554,0)</f>
        <v>0</v>
      </c>
      <c r="BF554" s="211">
        <f>IF(N554="snížená",J554,0)</f>
        <v>0</v>
      </c>
      <c r="BG554" s="211">
        <f>IF(N554="zákl. přenesená",J554,0)</f>
        <v>0</v>
      </c>
      <c r="BH554" s="211">
        <f>IF(N554="sníž. přenesená",J554,0)</f>
        <v>0</v>
      </c>
      <c r="BI554" s="211">
        <f>IF(N554="nulová",J554,0)</f>
        <v>0</v>
      </c>
      <c r="BJ554" s="18" t="s">
        <v>80</v>
      </c>
      <c r="BK554" s="211">
        <f>ROUND(I554*H554,2)</f>
        <v>0</v>
      </c>
      <c r="BL554" s="18" t="s">
        <v>157</v>
      </c>
      <c r="BM554" s="210" t="s">
        <v>634</v>
      </c>
    </row>
    <row r="555" s="2" customFormat="1">
      <c r="A555" s="39"/>
      <c r="B555" s="40"/>
      <c r="C555" s="41"/>
      <c r="D555" s="212" t="s">
        <v>159</v>
      </c>
      <c r="E555" s="41"/>
      <c r="F555" s="213" t="s">
        <v>635</v>
      </c>
      <c r="G555" s="41"/>
      <c r="H555" s="41"/>
      <c r="I555" s="214"/>
      <c r="J555" s="41"/>
      <c r="K555" s="41"/>
      <c r="L555" s="45"/>
      <c r="M555" s="215"/>
      <c r="N555" s="216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159</v>
      </c>
      <c r="AU555" s="18" t="s">
        <v>86</v>
      </c>
    </row>
    <row r="556" s="13" customFormat="1">
      <c r="A556" s="13"/>
      <c r="B556" s="217"/>
      <c r="C556" s="218"/>
      <c r="D556" s="219" t="s">
        <v>161</v>
      </c>
      <c r="E556" s="220" t="s">
        <v>19</v>
      </c>
      <c r="F556" s="221" t="s">
        <v>162</v>
      </c>
      <c r="G556" s="218"/>
      <c r="H556" s="220" t="s">
        <v>19</v>
      </c>
      <c r="I556" s="222"/>
      <c r="J556" s="218"/>
      <c r="K556" s="218"/>
      <c r="L556" s="223"/>
      <c r="M556" s="224"/>
      <c r="N556" s="225"/>
      <c r="O556" s="225"/>
      <c r="P556" s="225"/>
      <c r="Q556" s="225"/>
      <c r="R556" s="225"/>
      <c r="S556" s="225"/>
      <c r="T556" s="22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27" t="s">
        <v>161</v>
      </c>
      <c r="AU556" s="227" t="s">
        <v>86</v>
      </c>
      <c r="AV556" s="13" t="s">
        <v>80</v>
      </c>
      <c r="AW556" s="13" t="s">
        <v>34</v>
      </c>
      <c r="AX556" s="13" t="s">
        <v>75</v>
      </c>
      <c r="AY556" s="227" t="s">
        <v>151</v>
      </c>
    </row>
    <row r="557" s="13" customFormat="1">
      <c r="A557" s="13"/>
      <c r="B557" s="217"/>
      <c r="C557" s="218"/>
      <c r="D557" s="219" t="s">
        <v>161</v>
      </c>
      <c r="E557" s="220" t="s">
        <v>19</v>
      </c>
      <c r="F557" s="221" t="s">
        <v>163</v>
      </c>
      <c r="G557" s="218"/>
      <c r="H557" s="220" t="s">
        <v>19</v>
      </c>
      <c r="I557" s="222"/>
      <c r="J557" s="218"/>
      <c r="K557" s="218"/>
      <c r="L557" s="223"/>
      <c r="M557" s="224"/>
      <c r="N557" s="225"/>
      <c r="O557" s="225"/>
      <c r="P557" s="225"/>
      <c r="Q557" s="225"/>
      <c r="R557" s="225"/>
      <c r="S557" s="225"/>
      <c r="T557" s="22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27" t="s">
        <v>161</v>
      </c>
      <c r="AU557" s="227" t="s">
        <v>86</v>
      </c>
      <c r="AV557" s="13" t="s">
        <v>80</v>
      </c>
      <c r="AW557" s="13" t="s">
        <v>34</v>
      </c>
      <c r="AX557" s="13" t="s">
        <v>75</v>
      </c>
      <c r="AY557" s="227" t="s">
        <v>151</v>
      </c>
    </row>
    <row r="558" s="14" customFormat="1">
      <c r="A558" s="14"/>
      <c r="B558" s="228"/>
      <c r="C558" s="229"/>
      <c r="D558" s="219" t="s">
        <v>161</v>
      </c>
      <c r="E558" s="230" t="s">
        <v>19</v>
      </c>
      <c r="F558" s="231" t="s">
        <v>636</v>
      </c>
      <c r="G558" s="229"/>
      <c r="H558" s="232">
        <v>3.04</v>
      </c>
      <c r="I558" s="233"/>
      <c r="J558" s="229"/>
      <c r="K558" s="229"/>
      <c r="L558" s="234"/>
      <c r="M558" s="235"/>
      <c r="N558" s="236"/>
      <c r="O558" s="236"/>
      <c r="P558" s="236"/>
      <c r="Q558" s="236"/>
      <c r="R558" s="236"/>
      <c r="S558" s="236"/>
      <c r="T558" s="23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38" t="s">
        <v>161</v>
      </c>
      <c r="AU558" s="238" t="s">
        <v>86</v>
      </c>
      <c r="AV558" s="14" t="s">
        <v>86</v>
      </c>
      <c r="AW558" s="14" t="s">
        <v>34</v>
      </c>
      <c r="AX558" s="14" t="s">
        <v>75</v>
      </c>
      <c r="AY558" s="238" t="s">
        <v>151</v>
      </c>
    </row>
    <row r="559" s="15" customFormat="1">
      <c r="A559" s="15"/>
      <c r="B559" s="239"/>
      <c r="C559" s="240"/>
      <c r="D559" s="219" t="s">
        <v>161</v>
      </c>
      <c r="E559" s="241" t="s">
        <v>19</v>
      </c>
      <c r="F559" s="242" t="s">
        <v>165</v>
      </c>
      <c r="G559" s="240"/>
      <c r="H559" s="243">
        <v>3.04</v>
      </c>
      <c r="I559" s="244"/>
      <c r="J559" s="240"/>
      <c r="K559" s="240"/>
      <c r="L559" s="245"/>
      <c r="M559" s="246"/>
      <c r="N559" s="247"/>
      <c r="O559" s="247"/>
      <c r="P559" s="247"/>
      <c r="Q559" s="247"/>
      <c r="R559" s="247"/>
      <c r="S559" s="247"/>
      <c r="T559" s="248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49" t="s">
        <v>161</v>
      </c>
      <c r="AU559" s="249" t="s">
        <v>86</v>
      </c>
      <c r="AV559" s="15" t="s">
        <v>157</v>
      </c>
      <c r="AW559" s="15" t="s">
        <v>34</v>
      </c>
      <c r="AX559" s="15" t="s">
        <v>80</v>
      </c>
      <c r="AY559" s="249" t="s">
        <v>151</v>
      </c>
    </row>
    <row r="560" s="2" customFormat="1" ht="24.15" customHeight="1">
      <c r="A560" s="39"/>
      <c r="B560" s="40"/>
      <c r="C560" s="199" t="s">
        <v>637</v>
      </c>
      <c r="D560" s="199" t="s">
        <v>153</v>
      </c>
      <c r="E560" s="200" t="s">
        <v>638</v>
      </c>
      <c r="F560" s="201" t="s">
        <v>639</v>
      </c>
      <c r="G560" s="202" t="s">
        <v>198</v>
      </c>
      <c r="H560" s="203">
        <v>22.715</v>
      </c>
      <c r="I560" s="204"/>
      <c r="J560" s="205">
        <f>ROUND(I560*H560,2)</f>
        <v>0</v>
      </c>
      <c r="K560" s="201" t="s">
        <v>156</v>
      </c>
      <c r="L560" s="45"/>
      <c r="M560" s="206" t="s">
        <v>19</v>
      </c>
      <c r="N560" s="207" t="s">
        <v>46</v>
      </c>
      <c r="O560" s="85"/>
      <c r="P560" s="208">
        <f>O560*H560</f>
        <v>0</v>
      </c>
      <c r="Q560" s="208">
        <v>0</v>
      </c>
      <c r="R560" s="208">
        <f>Q560*H560</f>
        <v>0</v>
      </c>
      <c r="S560" s="208">
        <v>0.070000000000000007</v>
      </c>
      <c r="T560" s="209">
        <f>S560*H560</f>
        <v>1.5900500000000002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0" t="s">
        <v>157</v>
      </c>
      <c r="AT560" s="210" t="s">
        <v>153</v>
      </c>
      <c r="AU560" s="210" t="s">
        <v>86</v>
      </c>
      <c r="AY560" s="18" t="s">
        <v>151</v>
      </c>
      <c r="BE560" s="211">
        <f>IF(N560="základní",J560,0)</f>
        <v>0</v>
      </c>
      <c r="BF560" s="211">
        <f>IF(N560="snížená",J560,0)</f>
        <v>0</v>
      </c>
      <c r="BG560" s="211">
        <f>IF(N560="zákl. přenesená",J560,0)</f>
        <v>0</v>
      </c>
      <c r="BH560" s="211">
        <f>IF(N560="sníž. přenesená",J560,0)</f>
        <v>0</v>
      </c>
      <c r="BI560" s="211">
        <f>IF(N560="nulová",J560,0)</f>
        <v>0</v>
      </c>
      <c r="BJ560" s="18" t="s">
        <v>80</v>
      </c>
      <c r="BK560" s="211">
        <f>ROUND(I560*H560,2)</f>
        <v>0</v>
      </c>
      <c r="BL560" s="18" t="s">
        <v>157</v>
      </c>
      <c r="BM560" s="210" t="s">
        <v>640</v>
      </c>
    </row>
    <row r="561" s="2" customFormat="1">
      <c r="A561" s="39"/>
      <c r="B561" s="40"/>
      <c r="C561" s="41"/>
      <c r="D561" s="212" t="s">
        <v>159</v>
      </c>
      <c r="E561" s="41"/>
      <c r="F561" s="213" t="s">
        <v>641</v>
      </c>
      <c r="G561" s="41"/>
      <c r="H561" s="41"/>
      <c r="I561" s="214"/>
      <c r="J561" s="41"/>
      <c r="K561" s="41"/>
      <c r="L561" s="45"/>
      <c r="M561" s="215"/>
      <c r="N561" s="216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159</v>
      </c>
      <c r="AU561" s="18" t="s">
        <v>86</v>
      </c>
    </row>
    <row r="562" s="13" customFormat="1">
      <c r="A562" s="13"/>
      <c r="B562" s="217"/>
      <c r="C562" s="218"/>
      <c r="D562" s="219" t="s">
        <v>161</v>
      </c>
      <c r="E562" s="220" t="s">
        <v>19</v>
      </c>
      <c r="F562" s="221" t="s">
        <v>162</v>
      </c>
      <c r="G562" s="218"/>
      <c r="H562" s="220" t="s">
        <v>19</v>
      </c>
      <c r="I562" s="222"/>
      <c r="J562" s="218"/>
      <c r="K562" s="218"/>
      <c r="L562" s="223"/>
      <c r="M562" s="224"/>
      <c r="N562" s="225"/>
      <c r="O562" s="225"/>
      <c r="P562" s="225"/>
      <c r="Q562" s="225"/>
      <c r="R562" s="225"/>
      <c r="S562" s="225"/>
      <c r="T562" s="22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27" t="s">
        <v>161</v>
      </c>
      <c r="AU562" s="227" t="s">
        <v>86</v>
      </c>
      <c r="AV562" s="13" t="s">
        <v>80</v>
      </c>
      <c r="AW562" s="13" t="s">
        <v>34</v>
      </c>
      <c r="AX562" s="13" t="s">
        <v>75</v>
      </c>
      <c r="AY562" s="227" t="s">
        <v>151</v>
      </c>
    </row>
    <row r="563" s="13" customFormat="1">
      <c r="A563" s="13"/>
      <c r="B563" s="217"/>
      <c r="C563" s="218"/>
      <c r="D563" s="219" t="s">
        <v>161</v>
      </c>
      <c r="E563" s="220" t="s">
        <v>19</v>
      </c>
      <c r="F563" s="221" t="s">
        <v>163</v>
      </c>
      <c r="G563" s="218"/>
      <c r="H563" s="220" t="s">
        <v>19</v>
      </c>
      <c r="I563" s="222"/>
      <c r="J563" s="218"/>
      <c r="K563" s="218"/>
      <c r="L563" s="223"/>
      <c r="M563" s="224"/>
      <c r="N563" s="225"/>
      <c r="O563" s="225"/>
      <c r="P563" s="225"/>
      <c r="Q563" s="225"/>
      <c r="R563" s="225"/>
      <c r="S563" s="225"/>
      <c r="T563" s="22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27" t="s">
        <v>161</v>
      </c>
      <c r="AU563" s="227" t="s">
        <v>86</v>
      </c>
      <c r="AV563" s="13" t="s">
        <v>80</v>
      </c>
      <c r="AW563" s="13" t="s">
        <v>34</v>
      </c>
      <c r="AX563" s="13" t="s">
        <v>75</v>
      </c>
      <c r="AY563" s="227" t="s">
        <v>151</v>
      </c>
    </row>
    <row r="564" s="14" customFormat="1">
      <c r="A564" s="14"/>
      <c r="B564" s="228"/>
      <c r="C564" s="229"/>
      <c r="D564" s="219" t="s">
        <v>161</v>
      </c>
      <c r="E564" s="230" t="s">
        <v>19</v>
      </c>
      <c r="F564" s="231" t="s">
        <v>642</v>
      </c>
      <c r="G564" s="229"/>
      <c r="H564" s="232">
        <v>22.715</v>
      </c>
      <c r="I564" s="233"/>
      <c r="J564" s="229"/>
      <c r="K564" s="229"/>
      <c r="L564" s="234"/>
      <c r="M564" s="235"/>
      <c r="N564" s="236"/>
      <c r="O564" s="236"/>
      <c r="P564" s="236"/>
      <c r="Q564" s="236"/>
      <c r="R564" s="236"/>
      <c r="S564" s="236"/>
      <c r="T564" s="237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38" t="s">
        <v>161</v>
      </c>
      <c r="AU564" s="238" t="s">
        <v>86</v>
      </c>
      <c r="AV564" s="14" t="s">
        <v>86</v>
      </c>
      <c r="AW564" s="14" t="s">
        <v>34</v>
      </c>
      <c r="AX564" s="14" t="s">
        <v>75</v>
      </c>
      <c r="AY564" s="238" t="s">
        <v>151</v>
      </c>
    </row>
    <row r="565" s="15" customFormat="1">
      <c r="A565" s="15"/>
      <c r="B565" s="239"/>
      <c r="C565" s="240"/>
      <c r="D565" s="219" t="s">
        <v>161</v>
      </c>
      <c r="E565" s="241" t="s">
        <v>19</v>
      </c>
      <c r="F565" s="242" t="s">
        <v>165</v>
      </c>
      <c r="G565" s="240"/>
      <c r="H565" s="243">
        <v>22.715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49" t="s">
        <v>161</v>
      </c>
      <c r="AU565" s="249" t="s">
        <v>86</v>
      </c>
      <c r="AV565" s="15" t="s">
        <v>157</v>
      </c>
      <c r="AW565" s="15" t="s">
        <v>34</v>
      </c>
      <c r="AX565" s="15" t="s">
        <v>80</v>
      </c>
      <c r="AY565" s="249" t="s">
        <v>151</v>
      </c>
    </row>
    <row r="566" s="2" customFormat="1" ht="55.5" customHeight="1">
      <c r="A566" s="39"/>
      <c r="B566" s="40"/>
      <c r="C566" s="199" t="s">
        <v>643</v>
      </c>
      <c r="D566" s="199" t="s">
        <v>153</v>
      </c>
      <c r="E566" s="200" t="s">
        <v>644</v>
      </c>
      <c r="F566" s="201" t="s">
        <v>645</v>
      </c>
      <c r="G566" s="202" t="s">
        <v>168</v>
      </c>
      <c r="H566" s="203">
        <v>2</v>
      </c>
      <c r="I566" s="204"/>
      <c r="J566" s="205">
        <f>ROUND(I566*H566,2)</f>
        <v>0</v>
      </c>
      <c r="K566" s="201" t="s">
        <v>156</v>
      </c>
      <c r="L566" s="45"/>
      <c r="M566" s="206" t="s">
        <v>19</v>
      </c>
      <c r="N566" s="207" t="s">
        <v>46</v>
      </c>
      <c r="O566" s="85"/>
      <c r="P566" s="208">
        <f>O566*H566</f>
        <v>0</v>
      </c>
      <c r="Q566" s="208">
        <v>0</v>
      </c>
      <c r="R566" s="208">
        <f>Q566*H566</f>
        <v>0</v>
      </c>
      <c r="S566" s="208">
        <v>0.082000000000000003</v>
      </c>
      <c r="T566" s="209">
        <f>S566*H566</f>
        <v>0.16400000000000001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0" t="s">
        <v>157</v>
      </c>
      <c r="AT566" s="210" t="s">
        <v>153</v>
      </c>
      <c r="AU566" s="210" t="s">
        <v>86</v>
      </c>
      <c r="AY566" s="18" t="s">
        <v>151</v>
      </c>
      <c r="BE566" s="211">
        <f>IF(N566="základní",J566,0)</f>
        <v>0</v>
      </c>
      <c r="BF566" s="211">
        <f>IF(N566="snížená",J566,0)</f>
        <v>0</v>
      </c>
      <c r="BG566" s="211">
        <f>IF(N566="zákl. přenesená",J566,0)</f>
        <v>0</v>
      </c>
      <c r="BH566" s="211">
        <f>IF(N566="sníž. přenesená",J566,0)</f>
        <v>0</v>
      </c>
      <c r="BI566" s="211">
        <f>IF(N566="nulová",J566,0)</f>
        <v>0</v>
      </c>
      <c r="BJ566" s="18" t="s">
        <v>80</v>
      </c>
      <c r="BK566" s="211">
        <f>ROUND(I566*H566,2)</f>
        <v>0</v>
      </c>
      <c r="BL566" s="18" t="s">
        <v>157</v>
      </c>
      <c r="BM566" s="210" t="s">
        <v>646</v>
      </c>
    </row>
    <row r="567" s="2" customFormat="1">
      <c r="A567" s="39"/>
      <c r="B567" s="40"/>
      <c r="C567" s="41"/>
      <c r="D567" s="212" t="s">
        <v>159</v>
      </c>
      <c r="E567" s="41"/>
      <c r="F567" s="213" t="s">
        <v>647</v>
      </c>
      <c r="G567" s="41"/>
      <c r="H567" s="41"/>
      <c r="I567" s="214"/>
      <c r="J567" s="41"/>
      <c r="K567" s="41"/>
      <c r="L567" s="45"/>
      <c r="M567" s="215"/>
      <c r="N567" s="216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159</v>
      </c>
      <c r="AU567" s="18" t="s">
        <v>86</v>
      </c>
    </row>
    <row r="568" s="13" customFormat="1">
      <c r="A568" s="13"/>
      <c r="B568" s="217"/>
      <c r="C568" s="218"/>
      <c r="D568" s="219" t="s">
        <v>161</v>
      </c>
      <c r="E568" s="220" t="s">
        <v>19</v>
      </c>
      <c r="F568" s="221" t="s">
        <v>162</v>
      </c>
      <c r="G568" s="218"/>
      <c r="H568" s="220" t="s">
        <v>19</v>
      </c>
      <c r="I568" s="222"/>
      <c r="J568" s="218"/>
      <c r="K568" s="218"/>
      <c r="L568" s="223"/>
      <c r="M568" s="224"/>
      <c r="N568" s="225"/>
      <c r="O568" s="225"/>
      <c r="P568" s="225"/>
      <c r="Q568" s="225"/>
      <c r="R568" s="225"/>
      <c r="S568" s="225"/>
      <c r="T568" s="22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27" t="s">
        <v>161</v>
      </c>
      <c r="AU568" s="227" t="s">
        <v>86</v>
      </c>
      <c r="AV568" s="13" t="s">
        <v>80</v>
      </c>
      <c r="AW568" s="13" t="s">
        <v>34</v>
      </c>
      <c r="AX568" s="13" t="s">
        <v>75</v>
      </c>
      <c r="AY568" s="227" t="s">
        <v>151</v>
      </c>
    </row>
    <row r="569" s="13" customFormat="1">
      <c r="A569" s="13"/>
      <c r="B569" s="217"/>
      <c r="C569" s="218"/>
      <c r="D569" s="219" t="s">
        <v>161</v>
      </c>
      <c r="E569" s="220" t="s">
        <v>19</v>
      </c>
      <c r="F569" s="221" t="s">
        <v>163</v>
      </c>
      <c r="G569" s="218"/>
      <c r="H569" s="220" t="s">
        <v>19</v>
      </c>
      <c r="I569" s="222"/>
      <c r="J569" s="218"/>
      <c r="K569" s="218"/>
      <c r="L569" s="223"/>
      <c r="M569" s="224"/>
      <c r="N569" s="225"/>
      <c r="O569" s="225"/>
      <c r="P569" s="225"/>
      <c r="Q569" s="225"/>
      <c r="R569" s="225"/>
      <c r="S569" s="225"/>
      <c r="T569" s="22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27" t="s">
        <v>161</v>
      </c>
      <c r="AU569" s="227" t="s">
        <v>86</v>
      </c>
      <c r="AV569" s="13" t="s">
        <v>80</v>
      </c>
      <c r="AW569" s="13" t="s">
        <v>34</v>
      </c>
      <c r="AX569" s="13" t="s">
        <v>75</v>
      </c>
      <c r="AY569" s="227" t="s">
        <v>151</v>
      </c>
    </row>
    <row r="570" s="14" customFormat="1">
      <c r="A570" s="14"/>
      <c r="B570" s="228"/>
      <c r="C570" s="229"/>
      <c r="D570" s="219" t="s">
        <v>161</v>
      </c>
      <c r="E570" s="230" t="s">
        <v>19</v>
      </c>
      <c r="F570" s="231" t="s">
        <v>86</v>
      </c>
      <c r="G570" s="229"/>
      <c r="H570" s="232">
        <v>2</v>
      </c>
      <c r="I570" s="233"/>
      <c r="J570" s="229"/>
      <c r="K570" s="229"/>
      <c r="L570" s="234"/>
      <c r="M570" s="235"/>
      <c r="N570" s="236"/>
      <c r="O570" s="236"/>
      <c r="P570" s="236"/>
      <c r="Q570" s="236"/>
      <c r="R570" s="236"/>
      <c r="S570" s="236"/>
      <c r="T570" s="237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38" t="s">
        <v>161</v>
      </c>
      <c r="AU570" s="238" t="s">
        <v>86</v>
      </c>
      <c r="AV570" s="14" t="s">
        <v>86</v>
      </c>
      <c r="AW570" s="14" t="s">
        <v>34</v>
      </c>
      <c r="AX570" s="14" t="s">
        <v>75</v>
      </c>
      <c r="AY570" s="238" t="s">
        <v>151</v>
      </c>
    </row>
    <row r="571" s="15" customFormat="1">
      <c r="A571" s="15"/>
      <c r="B571" s="239"/>
      <c r="C571" s="240"/>
      <c r="D571" s="219" t="s">
        <v>161</v>
      </c>
      <c r="E571" s="241" t="s">
        <v>19</v>
      </c>
      <c r="F571" s="242" t="s">
        <v>165</v>
      </c>
      <c r="G571" s="240"/>
      <c r="H571" s="243">
        <v>2</v>
      </c>
      <c r="I571" s="244"/>
      <c r="J571" s="240"/>
      <c r="K571" s="240"/>
      <c r="L571" s="245"/>
      <c r="M571" s="246"/>
      <c r="N571" s="247"/>
      <c r="O571" s="247"/>
      <c r="P571" s="247"/>
      <c r="Q571" s="247"/>
      <c r="R571" s="247"/>
      <c r="S571" s="247"/>
      <c r="T571" s="248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49" t="s">
        <v>161</v>
      </c>
      <c r="AU571" s="249" t="s">
        <v>86</v>
      </c>
      <c r="AV571" s="15" t="s">
        <v>157</v>
      </c>
      <c r="AW571" s="15" t="s">
        <v>34</v>
      </c>
      <c r="AX571" s="15" t="s">
        <v>80</v>
      </c>
      <c r="AY571" s="249" t="s">
        <v>151</v>
      </c>
    </row>
    <row r="572" s="2" customFormat="1" ht="24.15" customHeight="1">
      <c r="A572" s="39"/>
      <c r="B572" s="40"/>
      <c r="C572" s="199" t="s">
        <v>648</v>
      </c>
      <c r="D572" s="199" t="s">
        <v>153</v>
      </c>
      <c r="E572" s="200" t="s">
        <v>649</v>
      </c>
      <c r="F572" s="201" t="s">
        <v>650</v>
      </c>
      <c r="G572" s="202" t="s">
        <v>198</v>
      </c>
      <c r="H572" s="203">
        <v>21.850000000000001</v>
      </c>
      <c r="I572" s="204"/>
      <c r="J572" s="205">
        <f>ROUND(I572*H572,2)</f>
        <v>0</v>
      </c>
      <c r="K572" s="201" t="s">
        <v>19</v>
      </c>
      <c r="L572" s="45"/>
      <c r="M572" s="206" t="s">
        <v>19</v>
      </c>
      <c r="N572" s="207" t="s">
        <v>46</v>
      </c>
      <c r="O572" s="85"/>
      <c r="P572" s="208">
        <f>O572*H572</f>
        <v>0</v>
      </c>
      <c r="Q572" s="208">
        <v>0</v>
      </c>
      <c r="R572" s="208">
        <f>Q572*H572</f>
        <v>0</v>
      </c>
      <c r="S572" s="208">
        <v>0</v>
      </c>
      <c r="T572" s="20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0" t="s">
        <v>157</v>
      </c>
      <c r="AT572" s="210" t="s">
        <v>153</v>
      </c>
      <c r="AU572" s="210" t="s">
        <v>86</v>
      </c>
      <c r="AY572" s="18" t="s">
        <v>151</v>
      </c>
      <c r="BE572" s="211">
        <f>IF(N572="základní",J572,0)</f>
        <v>0</v>
      </c>
      <c r="BF572" s="211">
        <f>IF(N572="snížená",J572,0)</f>
        <v>0</v>
      </c>
      <c r="BG572" s="211">
        <f>IF(N572="zákl. přenesená",J572,0)</f>
        <v>0</v>
      </c>
      <c r="BH572" s="211">
        <f>IF(N572="sníž. přenesená",J572,0)</f>
        <v>0</v>
      </c>
      <c r="BI572" s="211">
        <f>IF(N572="nulová",J572,0)</f>
        <v>0</v>
      </c>
      <c r="BJ572" s="18" t="s">
        <v>80</v>
      </c>
      <c r="BK572" s="211">
        <f>ROUND(I572*H572,2)</f>
        <v>0</v>
      </c>
      <c r="BL572" s="18" t="s">
        <v>157</v>
      </c>
      <c r="BM572" s="210" t="s">
        <v>651</v>
      </c>
    </row>
    <row r="573" s="13" customFormat="1">
      <c r="A573" s="13"/>
      <c r="B573" s="217"/>
      <c r="C573" s="218"/>
      <c r="D573" s="219" t="s">
        <v>161</v>
      </c>
      <c r="E573" s="220" t="s">
        <v>19</v>
      </c>
      <c r="F573" s="221" t="s">
        <v>162</v>
      </c>
      <c r="G573" s="218"/>
      <c r="H573" s="220" t="s">
        <v>19</v>
      </c>
      <c r="I573" s="222"/>
      <c r="J573" s="218"/>
      <c r="K573" s="218"/>
      <c r="L573" s="223"/>
      <c r="M573" s="224"/>
      <c r="N573" s="225"/>
      <c r="O573" s="225"/>
      <c r="P573" s="225"/>
      <c r="Q573" s="225"/>
      <c r="R573" s="225"/>
      <c r="S573" s="225"/>
      <c r="T573" s="22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27" t="s">
        <v>161</v>
      </c>
      <c r="AU573" s="227" t="s">
        <v>86</v>
      </c>
      <c r="AV573" s="13" t="s">
        <v>80</v>
      </c>
      <c r="AW573" s="13" t="s">
        <v>34</v>
      </c>
      <c r="AX573" s="13" t="s">
        <v>75</v>
      </c>
      <c r="AY573" s="227" t="s">
        <v>151</v>
      </c>
    </row>
    <row r="574" s="13" customFormat="1">
      <c r="A574" s="13"/>
      <c r="B574" s="217"/>
      <c r="C574" s="218"/>
      <c r="D574" s="219" t="s">
        <v>161</v>
      </c>
      <c r="E574" s="220" t="s">
        <v>19</v>
      </c>
      <c r="F574" s="221" t="s">
        <v>163</v>
      </c>
      <c r="G574" s="218"/>
      <c r="H574" s="220" t="s">
        <v>19</v>
      </c>
      <c r="I574" s="222"/>
      <c r="J574" s="218"/>
      <c r="K574" s="218"/>
      <c r="L574" s="223"/>
      <c r="M574" s="224"/>
      <c r="N574" s="225"/>
      <c r="O574" s="225"/>
      <c r="P574" s="225"/>
      <c r="Q574" s="225"/>
      <c r="R574" s="225"/>
      <c r="S574" s="225"/>
      <c r="T574" s="22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27" t="s">
        <v>161</v>
      </c>
      <c r="AU574" s="227" t="s">
        <v>86</v>
      </c>
      <c r="AV574" s="13" t="s">
        <v>80</v>
      </c>
      <c r="AW574" s="13" t="s">
        <v>34</v>
      </c>
      <c r="AX574" s="13" t="s">
        <v>75</v>
      </c>
      <c r="AY574" s="227" t="s">
        <v>151</v>
      </c>
    </row>
    <row r="575" s="14" customFormat="1">
      <c r="A575" s="14"/>
      <c r="B575" s="228"/>
      <c r="C575" s="229"/>
      <c r="D575" s="219" t="s">
        <v>161</v>
      </c>
      <c r="E575" s="230" t="s">
        <v>19</v>
      </c>
      <c r="F575" s="231" t="s">
        <v>652</v>
      </c>
      <c r="G575" s="229"/>
      <c r="H575" s="232">
        <v>21.850000000000001</v>
      </c>
      <c r="I575" s="233"/>
      <c r="J575" s="229"/>
      <c r="K575" s="229"/>
      <c r="L575" s="234"/>
      <c r="M575" s="235"/>
      <c r="N575" s="236"/>
      <c r="O575" s="236"/>
      <c r="P575" s="236"/>
      <c r="Q575" s="236"/>
      <c r="R575" s="236"/>
      <c r="S575" s="236"/>
      <c r="T575" s="237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38" t="s">
        <v>161</v>
      </c>
      <c r="AU575" s="238" t="s">
        <v>86</v>
      </c>
      <c r="AV575" s="14" t="s">
        <v>86</v>
      </c>
      <c r="AW575" s="14" t="s">
        <v>34</v>
      </c>
      <c r="AX575" s="14" t="s">
        <v>75</v>
      </c>
      <c r="AY575" s="238" t="s">
        <v>151</v>
      </c>
    </row>
    <row r="576" s="15" customFormat="1">
      <c r="A576" s="15"/>
      <c r="B576" s="239"/>
      <c r="C576" s="240"/>
      <c r="D576" s="219" t="s">
        <v>161</v>
      </c>
      <c r="E576" s="241" t="s">
        <v>19</v>
      </c>
      <c r="F576" s="242" t="s">
        <v>165</v>
      </c>
      <c r="G576" s="240"/>
      <c r="H576" s="243">
        <v>21.850000000000001</v>
      </c>
      <c r="I576" s="244"/>
      <c r="J576" s="240"/>
      <c r="K576" s="240"/>
      <c r="L576" s="245"/>
      <c r="M576" s="246"/>
      <c r="N576" s="247"/>
      <c r="O576" s="247"/>
      <c r="P576" s="247"/>
      <c r="Q576" s="247"/>
      <c r="R576" s="247"/>
      <c r="S576" s="247"/>
      <c r="T576" s="248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49" t="s">
        <v>161</v>
      </c>
      <c r="AU576" s="249" t="s">
        <v>86</v>
      </c>
      <c r="AV576" s="15" t="s">
        <v>157</v>
      </c>
      <c r="AW576" s="15" t="s">
        <v>34</v>
      </c>
      <c r="AX576" s="15" t="s">
        <v>80</v>
      </c>
      <c r="AY576" s="249" t="s">
        <v>151</v>
      </c>
    </row>
    <row r="577" s="2" customFormat="1" ht="33" customHeight="1">
      <c r="A577" s="39"/>
      <c r="B577" s="40"/>
      <c r="C577" s="199" t="s">
        <v>653</v>
      </c>
      <c r="D577" s="199" t="s">
        <v>153</v>
      </c>
      <c r="E577" s="200" t="s">
        <v>654</v>
      </c>
      <c r="F577" s="201" t="s">
        <v>655</v>
      </c>
      <c r="G577" s="202" t="s">
        <v>168</v>
      </c>
      <c r="H577" s="203">
        <v>9</v>
      </c>
      <c r="I577" s="204"/>
      <c r="J577" s="205">
        <f>ROUND(I577*H577,2)</f>
        <v>0</v>
      </c>
      <c r="K577" s="201" t="s">
        <v>156</v>
      </c>
      <c r="L577" s="45"/>
      <c r="M577" s="206" t="s">
        <v>19</v>
      </c>
      <c r="N577" s="207" t="s">
        <v>46</v>
      </c>
      <c r="O577" s="85"/>
      <c r="P577" s="208">
        <f>O577*H577</f>
        <v>0</v>
      </c>
      <c r="Q577" s="208">
        <v>0</v>
      </c>
      <c r="R577" s="208">
        <f>Q577*H577</f>
        <v>0</v>
      </c>
      <c r="S577" s="208">
        <v>0.16500000000000001</v>
      </c>
      <c r="T577" s="209">
        <f>S577*H577</f>
        <v>1.4850000000000001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10" t="s">
        <v>157</v>
      </c>
      <c r="AT577" s="210" t="s">
        <v>153</v>
      </c>
      <c r="AU577" s="210" t="s">
        <v>86</v>
      </c>
      <c r="AY577" s="18" t="s">
        <v>151</v>
      </c>
      <c r="BE577" s="211">
        <f>IF(N577="základní",J577,0)</f>
        <v>0</v>
      </c>
      <c r="BF577" s="211">
        <f>IF(N577="snížená",J577,0)</f>
        <v>0</v>
      </c>
      <c r="BG577" s="211">
        <f>IF(N577="zákl. přenesená",J577,0)</f>
        <v>0</v>
      </c>
      <c r="BH577" s="211">
        <f>IF(N577="sníž. přenesená",J577,0)</f>
        <v>0</v>
      </c>
      <c r="BI577" s="211">
        <f>IF(N577="nulová",J577,0)</f>
        <v>0</v>
      </c>
      <c r="BJ577" s="18" t="s">
        <v>80</v>
      </c>
      <c r="BK577" s="211">
        <f>ROUND(I577*H577,2)</f>
        <v>0</v>
      </c>
      <c r="BL577" s="18" t="s">
        <v>157</v>
      </c>
      <c r="BM577" s="210" t="s">
        <v>656</v>
      </c>
    </row>
    <row r="578" s="2" customFormat="1">
      <c r="A578" s="39"/>
      <c r="B578" s="40"/>
      <c r="C578" s="41"/>
      <c r="D578" s="212" t="s">
        <v>159</v>
      </c>
      <c r="E578" s="41"/>
      <c r="F578" s="213" t="s">
        <v>657</v>
      </c>
      <c r="G578" s="41"/>
      <c r="H578" s="41"/>
      <c r="I578" s="214"/>
      <c r="J578" s="41"/>
      <c r="K578" s="41"/>
      <c r="L578" s="45"/>
      <c r="M578" s="215"/>
      <c r="N578" s="216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159</v>
      </c>
      <c r="AU578" s="18" t="s">
        <v>86</v>
      </c>
    </row>
    <row r="579" s="2" customFormat="1" ht="24.15" customHeight="1">
      <c r="A579" s="39"/>
      <c r="B579" s="40"/>
      <c r="C579" s="199" t="s">
        <v>658</v>
      </c>
      <c r="D579" s="199" t="s">
        <v>153</v>
      </c>
      <c r="E579" s="200" t="s">
        <v>659</v>
      </c>
      <c r="F579" s="201" t="s">
        <v>660</v>
      </c>
      <c r="G579" s="202" t="s">
        <v>198</v>
      </c>
      <c r="H579" s="203">
        <v>21.850000000000001</v>
      </c>
      <c r="I579" s="204"/>
      <c r="J579" s="205">
        <f>ROUND(I579*H579,2)</f>
        <v>0</v>
      </c>
      <c r="K579" s="201" t="s">
        <v>156</v>
      </c>
      <c r="L579" s="45"/>
      <c r="M579" s="206" t="s">
        <v>19</v>
      </c>
      <c r="N579" s="207" t="s">
        <v>46</v>
      </c>
      <c r="O579" s="85"/>
      <c r="P579" s="208">
        <f>O579*H579</f>
        <v>0</v>
      </c>
      <c r="Q579" s="208">
        <v>0</v>
      </c>
      <c r="R579" s="208">
        <f>Q579*H579</f>
        <v>0</v>
      </c>
      <c r="S579" s="208">
        <v>0.0092499999999999995</v>
      </c>
      <c r="T579" s="209">
        <f>S579*H579</f>
        <v>0.2021125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10" t="s">
        <v>157</v>
      </c>
      <c r="AT579" s="210" t="s">
        <v>153</v>
      </c>
      <c r="AU579" s="210" t="s">
        <v>86</v>
      </c>
      <c r="AY579" s="18" t="s">
        <v>151</v>
      </c>
      <c r="BE579" s="211">
        <f>IF(N579="základní",J579,0)</f>
        <v>0</v>
      </c>
      <c r="BF579" s="211">
        <f>IF(N579="snížená",J579,0)</f>
        <v>0</v>
      </c>
      <c r="BG579" s="211">
        <f>IF(N579="zákl. přenesená",J579,0)</f>
        <v>0</v>
      </c>
      <c r="BH579" s="211">
        <f>IF(N579="sníž. přenesená",J579,0)</f>
        <v>0</v>
      </c>
      <c r="BI579" s="211">
        <f>IF(N579="nulová",J579,0)</f>
        <v>0</v>
      </c>
      <c r="BJ579" s="18" t="s">
        <v>80</v>
      </c>
      <c r="BK579" s="211">
        <f>ROUND(I579*H579,2)</f>
        <v>0</v>
      </c>
      <c r="BL579" s="18" t="s">
        <v>157</v>
      </c>
      <c r="BM579" s="210" t="s">
        <v>661</v>
      </c>
    </row>
    <row r="580" s="2" customFormat="1">
      <c r="A580" s="39"/>
      <c r="B580" s="40"/>
      <c r="C580" s="41"/>
      <c r="D580" s="212" t="s">
        <v>159</v>
      </c>
      <c r="E580" s="41"/>
      <c r="F580" s="213" t="s">
        <v>662</v>
      </c>
      <c r="G580" s="41"/>
      <c r="H580" s="41"/>
      <c r="I580" s="214"/>
      <c r="J580" s="41"/>
      <c r="K580" s="41"/>
      <c r="L580" s="45"/>
      <c r="M580" s="215"/>
      <c r="N580" s="216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159</v>
      </c>
      <c r="AU580" s="18" t="s">
        <v>86</v>
      </c>
    </row>
    <row r="581" s="13" customFormat="1">
      <c r="A581" s="13"/>
      <c r="B581" s="217"/>
      <c r="C581" s="218"/>
      <c r="D581" s="219" t="s">
        <v>161</v>
      </c>
      <c r="E581" s="220" t="s">
        <v>19</v>
      </c>
      <c r="F581" s="221" t="s">
        <v>163</v>
      </c>
      <c r="G581" s="218"/>
      <c r="H581" s="220" t="s">
        <v>19</v>
      </c>
      <c r="I581" s="222"/>
      <c r="J581" s="218"/>
      <c r="K581" s="218"/>
      <c r="L581" s="223"/>
      <c r="M581" s="224"/>
      <c r="N581" s="225"/>
      <c r="O581" s="225"/>
      <c r="P581" s="225"/>
      <c r="Q581" s="225"/>
      <c r="R581" s="225"/>
      <c r="S581" s="225"/>
      <c r="T581" s="22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27" t="s">
        <v>161</v>
      </c>
      <c r="AU581" s="227" t="s">
        <v>86</v>
      </c>
      <c r="AV581" s="13" t="s">
        <v>80</v>
      </c>
      <c r="AW581" s="13" t="s">
        <v>34</v>
      </c>
      <c r="AX581" s="13" t="s">
        <v>75</v>
      </c>
      <c r="AY581" s="227" t="s">
        <v>151</v>
      </c>
    </row>
    <row r="582" s="14" customFormat="1">
      <c r="A582" s="14"/>
      <c r="B582" s="228"/>
      <c r="C582" s="229"/>
      <c r="D582" s="219" t="s">
        <v>161</v>
      </c>
      <c r="E582" s="230" t="s">
        <v>19</v>
      </c>
      <c r="F582" s="231" t="s">
        <v>652</v>
      </c>
      <c r="G582" s="229"/>
      <c r="H582" s="232">
        <v>21.850000000000001</v>
      </c>
      <c r="I582" s="233"/>
      <c r="J582" s="229"/>
      <c r="K582" s="229"/>
      <c r="L582" s="234"/>
      <c r="M582" s="235"/>
      <c r="N582" s="236"/>
      <c r="O582" s="236"/>
      <c r="P582" s="236"/>
      <c r="Q582" s="236"/>
      <c r="R582" s="236"/>
      <c r="S582" s="236"/>
      <c r="T582" s="23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38" t="s">
        <v>161</v>
      </c>
      <c r="AU582" s="238" t="s">
        <v>86</v>
      </c>
      <c r="AV582" s="14" t="s">
        <v>86</v>
      </c>
      <c r="AW582" s="14" t="s">
        <v>34</v>
      </c>
      <c r="AX582" s="14" t="s">
        <v>75</v>
      </c>
      <c r="AY582" s="238" t="s">
        <v>151</v>
      </c>
    </row>
    <row r="583" s="15" customFormat="1">
      <c r="A583" s="15"/>
      <c r="B583" s="239"/>
      <c r="C583" s="240"/>
      <c r="D583" s="219" t="s">
        <v>161</v>
      </c>
      <c r="E583" s="241" t="s">
        <v>19</v>
      </c>
      <c r="F583" s="242" t="s">
        <v>165</v>
      </c>
      <c r="G583" s="240"/>
      <c r="H583" s="243">
        <v>21.850000000000001</v>
      </c>
      <c r="I583" s="244"/>
      <c r="J583" s="240"/>
      <c r="K583" s="240"/>
      <c r="L583" s="245"/>
      <c r="M583" s="246"/>
      <c r="N583" s="247"/>
      <c r="O583" s="247"/>
      <c r="P583" s="247"/>
      <c r="Q583" s="247"/>
      <c r="R583" s="247"/>
      <c r="S583" s="247"/>
      <c r="T583" s="248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49" t="s">
        <v>161</v>
      </c>
      <c r="AU583" s="249" t="s">
        <v>86</v>
      </c>
      <c r="AV583" s="15" t="s">
        <v>157</v>
      </c>
      <c r="AW583" s="15" t="s">
        <v>34</v>
      </c>
      <c r="AX583" s="15" t="s">
        <v>80</v>
      </c>
      <c r="AY583" s="249" t="s">
        <v>151</v>
      </c>
    </row>
    <row r="584" s="2" customFormat="1" ht="16.5" customHeight="1">
      <c r="A584" s="39"/>
      <c r="B584" s="40"/>
      <c r="C584" s="199" t="s">
        <v>663</v>
      </c>
      <c r="D584" s="199" t="s">
        <v>153</v>
      </c>
      <c r="E584" s="200" t="s">
        <v>664</v>
      </c>
      <c r="F584" s="201" t="s">
        <v>665</v>
      </c>
      <c r="G584" s="202" t="s">
        <v>168</v>
      </c>
      <c r="H584" s="203">
        <v>2</v>
      </c>
      <c r="I584" s="204"/>
      <c r="J584" s="205">
        <f>ROUND(I584*H584,2)</f>
        <v>0</v>
      </c>
      <c r="K584" s="201" t="s">
        <v>19</v>
      </c>
      <c r="L584" s="45"/>
      <c r="M584" s="206" t="s">
        <v>19</v>
      </c>
      <c r="N584" s="207" t="s">
        <v>46</v>
      </c>
      <c r="O584" s="85"/>
      <c r="P584" s="208">
        <f>O584*H584</f>
        <v>0</v>
      </c>
      <c r="Q584" s="208">
        <v>0</v>
      </c>
      <c r="R584" s="208">
        <f>Q584*H584</f>
        <v>0</v>
      </c>
      <c r="S584" s="208">
        <v>0.014</v>
      </c>
      <c r="T584" s="209">
        <f>S584*H584</f>
        <v>0.028000000000000001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0" t="s">
        <v>157</v>
      </c>
      <c r="AT584" s="210" t="s">
        <v>153</v>
      </c>
      <c r="AU584" s="210" t="s">
        <v>86</v>
      </c>
      <c r="AY584" s="18" t="s">
        <v>151</v>
      </c>
      <c r="BE584" s="211">
        <f>IF(N584="základní",J584,0)</f>
        <v>0</v>
      </c>
      <c r="BF584" s="211">
        <f>IF(N584="snížená",J584,0)</f>
        <v>0</v>
      </c>
      <c r="BG584" s="211">
        <f>IF(N584="zákl. přenesená",J584,0)</f>
        <v>0</v>
      </c>
      <c r="BH584" s="211">
        <f>IF(N584="sníž. přenesená",J584,0)</f>
        <v>0</v>
      </c>
      <c r="BI584" s="211">
        <f>IF(N584="nulová",J584,0)</f>
        <v>0</v>
      </c>
      <c r="BJ584" s="18" t="s">
        <v>80</v>
      </c>
      <c r="BK584" s="211">
        <f>ROUND(I584*H584,2)</f>
        <v>0</v>
      </c>
      <c r="BL584" s="18" t="s">
        <v>157</v>
      </c>
      <c r="BM584" s="210" t="s">
        <v>666</v>
      </c>
    </row>
    <row r="585" s="13" customFormat="1">
      <c r="A585" s="13"/>
      <c r="B585" s="217"/>
      <c r="C585" s="218"/>
      <c r="D585" s="219" t="s">
        <v>161</v>
      </c>
      <c r="E585" s="220" t="s">
        <v>19</v>
      </c>
      <c r="F585" s="221" t="s">
        <v>163</v>
      </c>
      <c r="G585" s="218"/>
      <c r="H585" s="220" t="s">
        <v>19</v>
      </c>
      <c r="I585" s="222"/>
      <c r="J585" s="218"/>
      <c r="K585" s="218"/>
      <c r="L585" s="223"/>
      <c r="M585" s="224"/>
      <c r="N585" s="225"/>
      <c r="O585" s="225"/>
      <c r="P585" s="225"/>
      <c r="Q585" s="225"/>
      <c r="R585" s="225"/>
      <c r="S585" s="225"/>
      <c r="T585" s="22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27" t="s">
        <v>161</v>
      </c>
      <c r="AU585" s="227" t="s">
        <v>86</v>
      </c>
      <c r="AV585" s="13" t="s">
        <v>80</v>
      </c>
      <c r="AW585" s="13" t="s">
        <v>34</v>
      </c>
      <c r="AX585" s="13" t="s">
        <v>75</v>
      </c>
      <c r="AY585" s="227" t="s">
        <v>151</v>
      </c>
    </row>
    <row r="586" s="14" customFormat="1">
      <c r="A586" s="14"/>
      <c r="B586" s="228"/>
      <c r="C586" s="229"/>
      <c r="D586" s="219" t="s">
        <v>161</v>
      </c>
      <c r="E586" s="230" t="s">
        <v>19</v>
      </c>
      <c r="F586" s="231" t="s">
        <v>86</v>
      </c>
      <c r="G586" s="229"/>
      <c r="H586" s="232">
        <v>2</v>
      </c>
      <c r="I586" s="233"/>
      <c r="J586" s="229"/>
      <c r="K586" s="229"/>
      <c r="L586" s="234"/>
      <c r="M586" s="235"/>
      <c r="N586" s="236"/>
      <c r="O586" s="236"/>
      <c r="P586" s="236"/>
      <c r="Q586" s="236"/>
      <c r="R586" s="236"/>
      <c r="S586" s="236"/>
      <c r="T586" s="237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38" t="s">
        <v>161</v>
      </c>
      <c r="AU586" s="238" t="s">
        <v>86</v>
      </c>
      <c r="AV586" s="14" t="s">
        <v>86</v>
      </c>
      <c r="AW586" s="14" t="s">
        <v>34</v>
      </c>
      <c r="AX586" s="14" t="s">
        <v>75</v>
      </c>
      <c r="AY586" s="238" t="s">
        <v>151</v>
      </c>
    </row>
    <row r="587" s="15" customFormat="1">
      <c r="A587" s="15"/>
      <c r="B587" s="239"/>
      <c r="C587" s="240"/>
      <c r="D587" s="219" t="s">
        <v>161</v>
      </c>
      <c r="E587" s="241" t="s">
        <v>19</v>
      </c>
      <c r="F587" s="242" t="s">
        <v>165</v>
      </c>
      <c r="G587" s="240"/>
      <c r="H587" s="243">
        <v>2</v>
      </c>
      <c r="I587" s="244"/>
      <c r="J587" s="240"/>
      <c r="K587" s="240"/>
      <c r="L587" s="245"/>
      <c r="M587" s="246"/>
      <c r="N587" s="247"/>
      <c r="O587" s="247"/>
      <c r="P587" s="247"/>
      <c r="Q587" s="247"/>
      <c r="R587" s="247"/>
      <c r="S587" s="247"/>
      <c r="T587" s="248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49" t="s">
        <v>161</v>
      </c>
      <c r="AU587" s="249" t="s">
        <v>86</v>
      </c>
      <c r="AV587" s="15" t="s">
        <v>157</v>
      </c>
      <c r="AW587" s="15" t="s">
        <v>34</v>
      </c>
      <c r="AX587" s="15" t="s">
        <v>80</v>
      </c>
      <c r="AY587" s="249" t="s">
        <v>151</v>
      </c>
    </row>
    <row r="588" s="2" customFormat="1" ht="16.5" customHeight="1">
      <c r="A588" s="39"/>
      <c r="B588" s="40"/>
      <c r="C588" s="199" t="s">
        <v>667</v>
      </c>
      <c r="D588" s="199" t="s">
        <v>153</v>
      </c>
      <c r="E588" s="200" t="s">
        <v>668</v>
      </c>
      <c r="F588" s="201" t="s">
        <v>669</v>
      </c>
      <c r="G588" s="202" t="s">
        <v>168</v>
      </c>
      <c r="H588" s="203">
        <v>1</v>
      </c>
      <c r="I588" s="204"/>
      <c r="J588" s="205">
        <f>ROUND(I588*H588,2)</f>
        <v>0</v>
      </c>
      <c r="K588" s="201" t="s">
        <v>19</v>
      </c>
      <c r="L588" s="45"/>
      <c r="M588" s="206" t="s">
        <v>19</v>
      </c>
      <c r="N588" s="207" t="s">
        <v>46</v>
      </c>
      <c r="O588" s="85"/>
      <c r="P588" s="208">
        <f>O588*H588</f>
        <v>0</v>
      </c>
      <c r="Q588" s="208">
        <v>0</v>
      </c>
      <c r="R588" s="208">
        <f>Q588*H588</f>
        <v>0</v>
      </c>
      <c r="S588" s="208">
        <v>0.014</v>
      </c>
      <c r="T588" s="209">
        <f>S588*H588</f>
        <v>0.014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10" t="s">
        <v>157</v>
      </c>
      <c r="AT588" s="210" t="s">
        <v>153</v>
      </c>
      <c r="AU588" s="210" t="s">
        <v>86</v>
      </c>
      <c r="AY588" s="18" t="s">
        <v>151</v>
      </c>
      <c r="BE588" s="211">
        <f>IF(N588="základní",J588,0)</f>
        <v>0</v>
      </c>
      <c r="BF588" s="211">
        <f>IF(N588="snížená",J588,0)</f>
        <v>0</v>
      </c>
      <c r="BG588" s="211">
        <f>IF(N588="zákl. přenesená",J588,0)</f>
        <v>0</v>
      </c>
      <c r="BH588" s="211">
        <f>IF(N588="sníž. přenesená",J588,0)</f>
        <v>0</v>
      </c>
      <c r="BI588" s="211">
        <f>IF(N588="nulová",J588,0)</f>
        <v>0</v>
      </c>
      <c r="BJ588" s="18" t="s">
        <v>80</v>
      </c>
      <c r="BK588" s="211">
        <f>ROUND(I588*H588,2)</f>
        <v>0</v>
      </c>
      <c r="BL588" s="18" t="s">
        <v>157</v>
      </c>
      <c r="BM588" s="210" t="s">
        <v>670</v>
      </c>
    </row>
    <row r="589" s="13" customFormat="1">
      <c r="A589" s="13"/>
      <c r="B589" s="217"/>
      <c r="C589" s="218"/>
      <c r="D589" s="219" t="s">
        <v>161</v>
      </c>
      <c r="E589" s="220" t="s">
        <v>19</v>
      </c>
      <c r="F589" s="221" t="s">
        <v>163</v>
      </c>
      <c r="G589" s="218"/>
      <c r="H589" s="220" t="s">
        <v>19</v>
      </c>
      <c r="I589" s="222"/>
      <c r="J589" s="218"/>
      <c r="K589" s="218"/>
      <c r="L589" s="223"/>
      <c r="M589" s="224"/>
      <c r="N589" s="225"/>
      <c r="O589" s="225"/>
      <c r="P589" s="225"/>
      <c r="Q589" s="225"/>
      <c r="R589" s="225"/>
      <c r="S589" s="225"/>
      <c r="T589" s="22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27" t="s">
        <v>161</v>
      </c>
      <c r="AU589" s="227" t="s">
        <v>86</v>
      </c>
      <c r="AV589" s="13" t="s">
        <v>80</v>
      </c>
      <c r="AW589" s="13" t="s">
        <v>34</v>
      </c>
      <c r="AX589" s="13" t="s">
        <v>75</v>
      </c>
      <c r="AY589" s="227" t="s">
        <v>151</v>
      </c>
    </row>
    <row r="590" s="14" customFormat="1">
      <c r="A590" s="14"/>
      <c r="B590" s="228"/>
      <c r="C590" s="229"/>
      <c r="D590" s="219" t="s">
        <v>161</v>
      </c>
      <c r="E590" s="230" t="s">
        <v>19</v>
      </c>
      <c r="F590" s="231" t="s">
        <v>80</v>
      </c>
      <c r="G590" s="229"/>
      <c r="H590" s="232">
        <v>1</v>
      </c>
      <c r="I590" s="233"/>
      <c r="J590" s="229"/>
      <c r="K590" s="229"/>
      <c r="L590" s="234"/>
      <c r="M590" s="235"/>
      <c r="N590" s="236"/>
      <c r="O590" s="236"/>
      <c r="P590" s="236"/>
      <c r="Q590" s="236"/>
      <c r="R590" s="236"/>
      <c r="S590" s="236"/>
      <c r="T590" s="23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38" t="s">
        <v>161</v>
      </c>
      <c r="AU590" s="238" t="s">
        <v>86</v>
      </c>
      <c r="AV590" s="14" t="s">
        <v>86</v>
      </c>
      <c r="AW590" s="14" t="s">
        <v>34</v>
      </c>
      <c r="AX590" s="14" t="s">
        <v>75</v>
      </c>
      <c r="AY590" s="238" t="s">
        <v>151</v>
      </c>
    </row>
    <row r="591" s="15" customFormat="1">
      <c r="A591" s="15"/>
      <c r="B591" s="239"/>
      <c r="C591" s="240"/>
      <c r="D591" s="219" t="s">
        <v>161</v>
      </c>
      <c r="E591" s="241" t="s">
        <v>19</v>
      </c>
      <c r="F591" s="242" t="s">
        <v>165</v>
      </c>
      <c r="G591" s="240"/>
      <c r="H591" s="243">
        <v>1</v>
      </c>
      <c r="I591" s="244"/>
      <c r="J591" s="240"/>
      <c r="K591" s="240"/>
      <c r="L591" s="245"/>
      <c r="M591" s="246"/>
      <c r="N591" s="247"/>
      <c r="O591" s="247"/>
      <c r="P591" s="247"/>
      <c r="Q591" s="247"/>
      <c r="R591" s="247"/>
      <c r="S591" s="247"/>
      <c r="T591" s="248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49" t="s">
        <v>161</v>
      </c>
      <c r="AU591" s="249" t="s">
        <v>86</v>
      </c>
      <c r="AV591" s="15" t="s">
        <v>157</v>
      </c>
      <c r="AW591" s="15" t="s">
        <v>34</v>
      </c>
      <c r="AX591" s="15" t="s">
        <v>80</v>
      </c>
      <c r="AY591" s="249" t="s">
        <v>151</v>
      </c>
    </row>
    <row r="592" s="2" customFormat="1" ht="24.15" customHeight="1">
      <c r="A592" s="39"/>
      <c r="B592" s="40"/>
      <c r="C592" s="199" t="s">
        <v>671</v>
      </c>
      <c r="D592" s="199" t="s">
        <v>153</v>
      </c>
      <c r="E592" s="200" t="s">
        <v>672</v>
      </c>
      <c r="F592" s="201" t="s">
        <v>673</v>
      </c>
      <c r="G592" s="202" t="s">
        <v>198</v>
      </c>
      <c r="H592" s="203">
        <v>4</v>
      </c>
      <c r="I592" s="204"/>
      <c r="J592" s="205">
        <f>ROUND(I592*H592,2)</f>
        <v>0</v>
      </c>
      <c r="K592" s="201" t="s">
        <v>156</v>
      </c>
      <c r="L592" s="45"/>
      <c r="M592" s="206" t="s">
        <v>19</v>
      </c>
      <c r="N592" s="207" t="s">
        <v>46</v>
      </c>
      <c r="O592" s="85"/>
      <c r="P592" s="208">
        <f>O592*H592</f>
        <v>0</v>
      </c>
      <c r="Q592" s="208">
        <v>0</v>
      </c>
      <c r="R592" s="208">
        <f>Q592*H592</f>
        <v>0</v>
      </c>
      <c r="S592" s="208">
        <v>0.036999999999999998</v>
      </c>
      <c r="T592" s="209">
        <f>S592*H592</f>
        <v>0.14799999999999999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10" t="s">
        <v>157</v>
      </c>
      <c r="AT592" s="210" t="s">
        <v>153</v>
      </c>
      <c r="AU592" s="210" t="s">
        <v>86</v>
      </c>
      <c r="AY592" s="18" t="s">
        <v>151</v>
      </c>
      <c r="BE592" s="211">
        <f>IF(N592="základní",J592,0)</f>
        <v>0</v>
      </c>
      <c r="BF592" s="211">
        <f>IF(N592="snížená",J592,0)</f>
        <v>0</v>
      </c>
      <c r="BG592" s="211">
        <f>IF(N592="zákl. přenesená",J592,0)</f>
        <v>0</v>
      </c>
      <c r="BH592" s="211">
        <f>IF(N592="sníž. přenesená",J592,0)</f>
        <v>0</v>
      </c>
      <c r="BI592" s="211">
        <f>IF(N592="nulová",J592,0)</f>
        <v>0</v>
      </c>
      <c r="BJ592" s="18" t="s">
        <v>80</v>
      </c>
      <c r="BK592" s="211">
        <f>ROUND(I592*H592,2)</f>
        <v>0</v>
      </c>
      <c r="BL592" s="18" t="s">
        <v>157</v>
      </c>
      <c r="BM592" s="210" t="s">
        <v>674</v>
      </c>
    </row>
    <row r="593" s="2" customFormat="1">
      <c r="A593" s="39"/>
      <c r="B593" s="40"/>
      <c r="C593" s="41"/>
      <c r="D593" s="212" t="s">
        <v>159</v>
      </c>
      <c r="E593" s="41"/>
      <c r="F593" s="213" t="s">
        <v>675</v>
      </c>
      <c r="G593" s="41"/>
      <c r="H593" s="41"/>
      <c r="I593" s="214"/>
      <c r="J593" s="41"/>
      <c r="K593" s="41"/>
      <c r="L593" s="45"/>
      <c r="M593" s="215"/>
      <c r="N593" s="216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159</v>
      </c>
      <c r="AU593" s="18" t="s">
        <v>86</v>
      </c>
    </row>
    <row r="594" s="13" customFormat="1">
      <c r="A594" s="13"/>
      <c r="B594" s="217"/>
      <c r="C594" s="218"/>
      <c r="D594" s="219" t="s">
        <v>161</v>
      </c>
      <c r="E594" s="220" t="s">
        <v>19</v>
      </c>
      <c r="F594" s="221" t="s">
        <v>163</v>
      </c>
      <c r="G594" s="218"/>
      <c r="H594" s="220" t="s">
        <v>19</v>
      </c>
      <c r="I594" s="222"/>
      <c r="J594" s="218"/>
      <c r="K594" s="218"/>
      <c r="L594" s="223"/>
      <c r="M594" s="224"/>
      <c r="N594" s="225"/>
      <c r="O594" s="225"/>
      <c r="P594" s="225"/>
      <c r="Q594" s="225"/>
      <c r="R594" s="225"/>
      <c r="S594" s="225"/>
      <c r="T594" s="22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27" t="s">
        <v>161</v>
      </c>
      <c r="AU594" s="227" t="s">
        <v>86</v>
      </c>
      <c r="AV594" s="13" t="s">
        <v>80</v>
      </c>
      <c r="AW594" s="13" t="s">
        <v>34</v>
      </c>
      <c r="AX594" s="13" t="s">
        <v>75</v>
      </c>
      <c r="AY594" s="227" t="s">
        <v>151</v>
      </c>
    </row>
    <row r="595" s="14" customFormat="1">
      <c r="A595" s="14"/>
      <c r="B595" s="228"/>
      <c r="C595" s="229"/>
      <c r="D595" s="219" t="s">
        <v>161</v>
      </c>
      <c r="E595" s="230" t="s">
        <v>19</v>
      </c>
      <c r="F595" s="231" t="s">
        <v>676</v>
      </c>
      <c r="G595" s="229"/>
      <c r="H595" s="232">
        <v>4</v>
      </c>
      <c r="I595" s="233"/>
      <c r="J595" s="229"/>
      <c r="K595" s="229"/>
      <c r="L595" s="234"/>
      <c r="M595" s="235"/>
      <c r="N595" s="236"/>
      <c r="O595" s="236"/>
      <c r="P595" s="236"/>
      <c r="Q595" s="236"/>
      <c r="R595" s="236"/>
      <c r="S595" s="236"/>
      <c r="T595" s="237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38" t="s">
        <v>161</v>
      </c>
      <c r="AU595" s="238" t="s">
        <v>86</v>
      </c>
      <c r="AV595" s="14" t="s">
        <v>86</v>
      </c>
      <c r="AW595" s="14" t="s">
        <v>34</v>
      </c>
      <c r="AX595" s="14" t="s">
        <v>75</v>
      </c>
      <c r="AY595" s="238" t="s">
        <v>151</v>
      </c>
    </row>
    <row r="596" s="15" customFormat="1">
      <c r="A596" s="15"/>
      <c r="B596" s="239"/>
      <c r="C596" s="240"/>
      <c r="D596" s="219" t="s">
        <v>161</v>
      </c>
      <c r="E596" s="241" t="s">
        <v>19</v>
      </c>
      <c r="F596" s="242" t="s">
        <v>165</v>
      </c>
      <c r="G596" s="240"/>
      <c r="H596" s="243">
        <v>4</v>
      </c>
      <c r="I596" s="244"/>
      <c r="J596" s="240"/>
      <c r="K596" s="240"/>
      <c r="L596" s="245"/>
      <c r="M596" s="246"/>
      <c r="N596" s="247"/>
      <c r="O596" s="247"/>
      <c r="P596" s="247"/>
      <c r="Q596" s="247"/>
      <c r="R596" s="247"/>
      <c r="S596" s="247"/>
      <c r="T596" s="248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49" t="s">
        <v>161</v>
      </c>
      <c r="AU596" s="249" t="s">
        <v>86</v>
      </c>
      <c r="AV596" s="15" t="s">
        <v>157</v>
      </c>
      <c r="AW596" s="15" t="s">
        <v>34</v>
      </c>
      <c r="AX596" s="15" t="s">
        <v>80</v>
      </c>
      <c r="AY596" s="249" t="s">
        <v>151</v>
      </c>
    </row>
    <row r="597" s="2" customFormat="1" ht="66.75" customHeight="1">
      <c r="A597" s="39"/>
      <c r="B597" s="40"/>
      <c r="C597" s="199" t="s">
        <v>677</v>
      </c>
      <c r="D597" s="199" t="s">
        <v>153</v>
      </c>
      <c r="E597" s="200" t="s">
        <v>678</v>
      </c>
      <c r="F597" s="201" t="s">
        <v>679</v>
      </c>
      <c r="G597" s="202" t="s">
        <v>198</v>
      </c>
      <c r="H597" s="203">
        <v>2</v>
      </c>
      <c r="I597" s="204"/>
      <c r="J597" s="205">
        <f>ROUND(I597*H597,2)</f>
        <v>0</v>
      </c>
      <c r="K597" s="201" t="s">
        <v>156</v>
      </c>
      <c r="L597" s="45"/>
      <c r="M597" s="206" t="s">
        <v>19</v>
      </c>
      <c r="N597" s="207" t="s">
        <v>46</v>
      </c>
      <c r="O597" s="85"/>
      <c r="P597" s="208">
        <f>O597*H597</f>
        <v>0</v>
      </c>
      <c r="Q597" s="208">
        <v>0</v>
      </c>
      <c r="R597" s="208">
        <f>Q597*H597</f>
        <v>0</v>
      </c>
      <c r="S597" s="208">
        <v>0</v>
      </c>
      <c r="T597" s="20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0" t="s">
        <v>157</v>
      </c>
      <c r="AT597" s="210" t="s">
        <v>153</v>
      </c>
      <c r="AU597" s="210" t="s">
        <v>86</v>
      </c>
      <c r="AY597" s="18" t="s">
        <v>151</v>
      </c>
      <c r="BE597" s="211">
        <f>IF(N597="základní",J597,0)</f>
        <v>0</v>
      </c>
      <c r="BF597" s="211">
        <f>IF(N597="snížená",J597,0)</f>
        <v>0</v>
      </c>
      <c r="BG597" s="211">
        <f>IF(N597="zákl. přenesená",J597,0)</f>
        <v>0</v>
      </c>
      <c r="BH597" s="211">
        <f>IF(N597="sníž. přenesená",J597,0)</f>
        <v>0</v>
      </c>
      <c r="BI597" s="211">
        <f>IF(N597="nulová",J597,0)</f>
        <v>0</v>
      </c>
      <c r="BJ597" s="18" t="s">
        <v>80</v>
      </c>
      <c r="BK597" s="211">
        <f>ROUND(I597*H597,2)</f>
        <v>0</v>
      </c>
      <c r="BL597" s="18" t="s">
        <v>157</v>
      </c>
      <c r="BM597" s="210" t="s">
        <v>680</v>
      </c>
    </row>
    <row r="598" s="2" customFormat="1">
      <c r="A598" s="39"/>
      <c r="B598" s="40"/>
      <c r="C598" s="41"/>
      <c r="D598" s="212" t="s">
        <v>159</v>
      </c>
      <c r="E598" s="41"/>
      <c r="F598" s="213" t="s">
        <v>681</v>
      </c>
      <c r="G598" s="41"/>
      <c r="H598" s="41"/>
      <c r="I598" s="214"/>
      <c r="J598" s="41"/>
      <c r="K598" s="41"/>
      <c r="L598" s="45"/>
      <c r="M598" s="215"/>
      <c r="N598" s="216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159</v>
      </c>
      <c r="AU598" s="18" t="s">
        <v>86</v>
      </c>
    </row>
    <row r="599" s="13" customFormat="1">
      <c r="A599" s="13"/>
      <c r="B599" s="217"/>
      <c r="C599" s="218"/>
      <c r="D599" s="219" t="s">
        <v>161</v>
      </c>
      <c r="E599" s="220" t="s">
        <v>19</v>
      </c>
      <c r="F599" s="221" t="s">
        <v>177</v>
      </c>
      <c r="G599" s="218"/>
      <c r="H599" s="220" t="s">
        <v>19</v>
      </c>
      <c r="I599" s="222"/>
      <c r="J599" s="218"/>
      <c r="K599" s="218"/>
      <c r="L599" s="223"/>
      <c r="M599" s="224"/>
      <c r="N599" s="225"/>
      <c r="O599" s="225"/>
      <c r="P599" s="225"/>
      <c r="Q599" s="225"/>
      <c r="R599" s="225"/>
      <c r="S599" s="225"/>
      <c r="T599" s="22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27" t="s">
        <v>161</v>
      </c>
      <c r="AU599" s="227" t="s">
        <v>86</v>
      </c>
      <c r="AV599" s="13" t="s">
        <v>80</v>
      </c>
      <c r="AW599" s="13" t="s">
        <v>34</v>
      </c>
      <c r="AX599" s="13" t="s">
        <v>75</v>
      </c>
      <c r="AY599" s="227" t="s">
        <v>151</v>
      </c>
    </row>
    <row r="600" s="14" customFormat="1">
      <c r="A600" s="14"/>
      <c r="B600" s="228"/>
      <c r="C600" s="229"/>
      <c r="D600" s="219" t="s">
        <v>161</v>
      </c>
      <c r="E600" s="230" t="s">
        <v>19</v>
      </c>
      <c r="F600" s="231" t="s">
        <v>86</v>
      </c>
      <c r="G600" s="229"/>
      <c r="H600" s="232">
        <v>2</v>
      </c>
      <c r="I600" s="233"/>
      <c r="J600" s="229"/>
      <c r="K600" s="229"/>
      <c r="L600" s="234"/>
      <c r="M600" s="235"/>
      <c r="N600" s="236"/>
      <c r="O600" s="236"/>
      <c r="P600" s="236"/>
      <c r="Q600" s="236"/>
      <c r="R600" s="236"/>
      <c r="S600" s="236"/>
      <c r="T600" s="237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38" t="s">
        <v>161</v>
      </c>
      <c r="AU600" s="238" t="s">
        <v>86</v>
      </c>
      <c r="AV600" s="14" t="s">
        <v>86</v>
      </c>
      <c r="AW600" s="14" t="s">
        <v>34</v>
      </c>
      <c r="AX600" s="14" t="s">
        <v>75</v>
      </c>
      <c r="AY600" s="238" t="s">
        <v>151</v>
      </c>
    </row>
    <row r="601" s="15" customFormat="1">
      <c r="A601" s="15"/>
      <c r="B601" s="239"/>
      <c r="C601" s="240"/>
      <c r="D601" s="219" t="s">
        <v>161</v>
      </c>
      <c r="E601" s="241" t="s">
        <v>19</v>
      </c>
      <c r="F601" s="242" t="s">
        <v>165</v>
      </c>
      <c r="G601" s="240"/>
      <c r="H601" s="243">
        <v>2</v>
      </c>
      <c r="I601" s="244"/>
      <c r="J601" s="240"/>
      <c r="K601" s="240"/>
      <c r="L601" s="245"/>
      <c r="M601" s="246"/>
      <c r="N601" s="247"/>
      <c r="O601" s="247"/>
      <c r="P601" s="247"/>
      <c r="Q601" s="247"/>
      <c r="R601" s="247"/>
      <c r="S601" s="247"/>
      <c r="T601" s="248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49" t="s">
        <v>161</v>
      </c>
      <c r="AU601" s="249" t="s">
        <v>86</v>
      </c>
      <c r="AV601" s="15" t="s">
        <v>157</v>
      </c>
      <c r="AW601" s="15" t="s">
        <v>34</v>
      </c>
      <c r="AX601" s="15" t="s">
        <v>80</v>
      </c>
      <c r="AY601" s="249" t="s">
        <v>151</v>
      </c>
    </row>
    <row r="602" s="2" customFormat="1" ht="66.75" customHeight="1">
      <c r="A602" s="39"/>
      <c r="B602" s="40"/>
      <c r="C602" s="199" t="s">
        <v>682</v>
      </c>
      <c r="D602" s="199" t="s">
        <v>153</v>
      </c>
      <c r="E602" s="200" t="s">
        <v>683</v>
      </c>
      <c r="F602" s="201" t="s">
        <v>684</v>
      </c>
      <c r="G602" s="202" t="s">
        <v>84</v>
      </c>
      <c r="H602" s="203">
        <v>60.240000000000002</v>
      </c>
      <c r="I602" s="204"/>
      <c r="J602" s="205">
        <f>ROUND(I602*H602,2)</f>
        <v>0</v>
      </c>
      <c r="K602" s="201" t="s">
        <v>156</v>
      </c>
      <c r="L602" s="45"/>
      <c r="M602" s="206" t="s">
        <v>19</v>
      </c>
      <c r="N602" s="207" t="s">
        <v>46</v>
      </c>
      <c r="O602" s="85"/>
      <c r="P602" s="208">
        <f>O602*H602</f>
        <v>0</v>
      </c>
      <c r="Q602" s="208">
        <v>0</v>
      </c>
      <c r="R602" s="208">
        <f>Q602*H602</f>
        <v>0</v>
      </c>
      <c r="S602" s="208">
        <v>0</v>
      </c>
      <c r="T602" s="20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0" t="s">
        <v>157</v>
      </c>
      <c r="AT602" s="210" t="s">
        <v>153</v>
      </c>
      <c r="AU602" s="210" t="s">
        <v>86</v>
      </c>
      <c r="AY602" s="18" t="s">
        <v>151</v>
      </c>
      <c r="BE602" s="211">
        <f>IF(N602="základní",J602,0)</f>
        <v>0</v>
      </c>
      <c r="BF602" s="211">
        <f>IF(N602="snížená",J602,0)</f>
        <v>0</v>
      </c>
      <c r="BG602" s="211">
        <f>IF(N602="zákl. přenesená",J602,0)</f>
        <v>0</v>
      </c>
      <c r="BH602" s="211">
        <f>IF(N602="sníž. přenesená",J602,0)</f>
        <v>0</v>
      </c>
      <c r="BI602" s="211">
        <f>IF(N602="nulová",J602,0)</f>
        <v>0</v>
      </c>
      <c r="BJ602" s="18" t="s">
        <v>80</v>
      </c>
      <c r="BK602" s="211">
        <f>ROUND(I602*H602,2)</f>
        <v>0</v>
      </c>
      <c r="BL602" s="18" t="s">
        <v>157</v>
      </c>
      <c r="BM602" s="210" t="s">
        <v>685</v>
      </c>
    </row>
    <row r="603" s="2" customFormat="1">
      <c r="A603" s="39"/>
      <c r="B603" s="40"/>
      <c r="C603" s="41"/>
      <c r="D603" s="212" t="s">
        <v>159</v>
      </c>
      <c r="E603" s="41"/>
      <c r="F603" s="213" t="s">
        <v>686</v>
      </c>
      <c r="G603" s="41"/>
      <c r="H603" s="41"/>
      <c r="I603" s="214"/>
      <c r="J603" s="41"/>
      <c r="K603" s="41"/>
      <c r="L603" s="45"/>
      <c r="M603" s="215"/>
      <c r="N603" s="216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159</v>
      </c>
      <c r="AU603" s="18" t="s">
        <v>86</v>
      </c>
    </row>
    <row r="604" s="13" customFormat="1">
      <c r="A604" s="13"/>
      <c r="B604" s="217"/>
      <c r="C604" s="218"/>
      <c r="D604" s="219" t="s">
        <v>161</v>
      </c>
      <c r="E604" s="220" t="s">
        <v>19</v>
      </c>
      <c r="F604" s="221" t="s">
        <v>163</v>
      </c>
      <c r="G604" s="218"/>
      <c r="H604" s="220" t="s">
        <v>19</v>
      </c>
      <c r="I604" s="222"/>
      <c r="J604" s="218"/>
      <c r="K604" s="218"/>
      <c r="L604" s="223"/>
      <c r="M604" s="224"/>
      <c r="N604" s="225"/>
      <c r="O604" s="225"/>
      <c r="P604" s="225"/>
      <c r="Q604" s="225"/>
      <c r="R604" s="225"/>
      <c r="S604" s="225"/>
      <c r="T604" s="22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27" t="s">
        <v>161</v>
      </c>
      <c r="AU604" s="227" t="s">
        <v>86</v>
      </c>
      <c r="AV604" s="13" t="s">
        <v>80</v>
      </c>
      <c r="AW604" s="13" t="s">
        <v>34</v>
      </c>
      <c r="AX604" s="13" t="s">
        <v>75</v>
      </c>
      <c r="AY604" s="227" t="s">
        <v>151</v>
      </c>
    </row>
    <row r="605" s="14" customFormat="1">
      <c r="A605" s="14"/>
      <c r="B605" s="228"/>
      <c r="C605" s="229"/>
      <c r="D605" s="219" t="s">
        <v>161</v>
      </c>
      <c r="E605" s="230" t="s">
        <v>19</v>
      </c>
      <c r="F605" s="231" t="s">
        <v>176</v>
      </c>
      <c r="G605" s="229"/>
      <c r="H605" s="232">
        <v>57</v>
      </c>
      <c r="I605" s="233"/>
      <c r="J605" s="229"/>
      <c r="K605" s="229"/>
      <c r="L605" s="234"/>
      <c r="M605" s="235"/>
      <c r="N605" s="236"/>
      <c r="O605" s="236"/>
      <c r="P605" s="236"/>
      <c r="Q605" s="236"/>
      <c r="R605" s="236"/>
      <c r="S605" s="236"/>
      <c r="T605" s="237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38" t="s">
        <v>161</v>
      </c>
      <c r="AU605" s="238" t="s">
        <v>86</v>
      </c>
      <c r="AV605" s="14" t="s">
        <v>86</v>
      </c>
      <c r="AW605" s="14" t="s">
        <v>34</v>
      </c>
      <c r="AX605" s="14" t="s">
        <v>75</v>
      </c>
      <c r="AY605" s="238" t="s">
        <v>151</v>
      </c>
    </row>
    <row r="606" s="13" customFormat="1">
      <c r="A606" s="13"/>
      <c r="B606" s="217"/>
      <c r="C606" s="218"/>
      <c r="D606" s="219" t="s">
        <v>161</v>
      </c>
      <c r="E606" s="220" t="s">
        <v>19</v>
      </c>
      <c r="F606" s="221" t="s">
        <v>177</v>
      </c>
      <c r="G606" s="218"/>
      <c r="H606" s="220" t="s">
        <v>19</v>
      </c>
      <c r="I606" s="222"/>
      <c r="J606" s="218"/>
      <c r="K606" s="218"/>
      <c r="L606" s="223"/>
      <c r="M606" s="224"/>
      <c r="N606" s="225"/>
      <c r="O606" s="225"/>
      <c r="P606" s="225"/>
      <c r="Q606" s="225"/>
      <c r="R606" s="225"/>
      <c r="S606" s="225"/>
      <c r="T606" s="22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27" t="s">
        <v>161</v>
      </c>
      <c r="AU606" s="227" t="s">
        <v>86</v>
      </c>
      <c r="AV606" s="13" t="s">
        <v>80</v>
      </c>
      <c r="AW606" s="13" t="s">
        <v>34</v>
      </c>
      <c r="AX606" s="13" t="s">
        <v>75</v>
      </c>
      <c r="AY606" s="227" t="s">
        <v>151</v>
      </c>
    </row>
    <row r="607" s="14" customFormat="1">
      <c r="A607" s="14"/>
      <c r="B607" s="228"/>
      <c r="C607" s="229"/>
      <c r="D607" s="219" t="s">
        <v>161</v>
      </c>
      <c r="E607" s="230" t="s">
        <v>19</v>
      </c>
      <c r="F607" s="231" t="s">
        <v>178</v>
      </c>
      <c r="G607" s="229"/>
      <c r="H607" s="232">
        <v>3.2400000000000002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38" t="s">
        <v>161</v>
      </c>
      <c r="AU607" s="238" t="s">
        <v>86</v>
      </c>
      <c r="AV607" s="14" t="s">
        <v>86</v>
      </c>
      <c r="AW607" s="14" t="s">
        <v>34</v>
      </c>
      <c r="AX607" s="14" t="s">
        <v>75</v>
      </c>
      <c r="AY607" s="238" t="s">
        <v>151</v>
      </c>
    </row>
    <row r="608" s="15" customFormat="1">
      <c r="A608" s="15"/>
      <c r="B608" s="239"/>
      <c r="C608" s="240"/>
      <c r="D608" s="219" t="s">
        <v>161</v>
      </c>
      <c r="E608" s="241" t="s">
        <v>19</v>
      </c>
      <c r="F608" s="242" t="s">
        <v>165</v>
      </c>
      <c r="G608" s="240"/>
      <c r="H608" s="243">
        <v>60.240000000000002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49" t="s">
        <v>161</v>
      </c>
      <c r="AU608" s="249" t="s">
        <v>86</v>
      </c>
      <c r="AV608" s="15" t="s">
        <v>157</v>
      </c>
      <c r="AW608" s="15" t="s">
        <v>34</v>
      </c>
      <c r="AX608" s="15" t="s">
        <v>80</v>
      </c>
      <c r="AY608" s="249" t="s">
        <v>151</v>
      </c>
    </row>
    <row r="609" s="12" customFormat="1" ht="22.8" customHeight="1">
      <c r="A609" s="12"/>
      <c r="B609" s="183"/>
      <c r="C609" s="184"/>
      <c r="D609" s="185" t="s">
        <v>74</v>
      </c>
      <c r="E609" s="197" t="s">
        <v>687</v>
      </c>
      <c r="F609" s="197" t="s">
        <v>688</v>
      </c>
      <c r="G609" s="184"/>
      <c r="H609" s="184"/>
      <c r="I609" s="187"/>
      <c r="J609" s="198">
        <f>BK609</f>
        <v>0</v>
      </c>
      <c r="K609" s="184"/>
      <c r="L609" s="189"/>
      <c r="M609" s="190"/>
      <c r="N609" s="191"/>
      <c r="O609" s="191"/>
      <c r="P609" s="192">
        <f>SUM(P610:P618)</f>
        <v>0</v>
      </c>
      <c r="Q609" s="191"/>
      <c r="R609" s="192">
        <f>SUM(R610:R618)</f>
        <v>0</v>
      </c>
      <c r="S609" s="191"/>
      <c r="T609" s="193">
        <f>SUM(T610:T618)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194" t="s">
        <v>80</v>
      </c>
      <c r="AT609" s="195" t="s">
        <v>74</v>
      </c>
      <c r="AU609" s="195" t="s">
        <v>80</v>
      </c>
      <c r="AY609" s="194" t="s">
        <v>151</v>
      </c>
      <c r="BK609" s="196">
        <f>SUM(BK610:BK618)</f>
        <v>0</v>
      </c>
    </row>
    <row r="610" s="2" customFormat="1" ht="49.05" customHeight="1">
      <c r="A610" s="39"/>
      <c r="B610" s="40"/>
      <c r="C610" s="199" t="s">
        <v>689</v>
      </c>
      <c r="D610" s="199" t="s">
        <v>153</v>
      </c>
      <c r="E610" s="200" t="s">
        <v>690</v>
      </c>
      <c r="F610" s="201" t="s">
        <v>691</v>
      </c>
      <c r="G610" s="202" t="s">
        <v>271</v>
      </c>
      <c r="H610" s="203">
        <v>63.207000000000001</v>
      </c>
      <c r="I610" s="204"/>
      <c r="J610" s="205">
        <f>ROUND(I610*H610,2)</f>
        <v>0</v>
      </c>
      <c r="K610" s="201" t="s">
        <v>156</v>
      </c>
      <c r="L610" s="45"/>
      <c r="M610" s="206" t="s">
        <v>19</v>
      </c>
      <c r="N610" s="207" t="s">
        <v>46</v>
      </c>
      <c r="O610" s="85"/>
      <c r="P610" s="208">
        <f>O610*H610</f>
        <v>0</v>
      </c>
      <c r="Q610" s="208">
        <v>0</v>
      </c>
      <c r="R610" s="208">
        <f>Q610*H610</f>
        <v>0</v>
      </c>
      <c r="S610" s="208">
        <v>0</v>
      </c>
      <c r="T610" s="20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10" t="s">
        <v>157</v>
      </c>
      <c r="AT610" s="210" t="s">
        <v>153</v>
      </c>
      <c r="AU610" s="210" t="s">
        <v>86</v>
      </c>
      <c r="AY610" s="18" t="s">
        <v>151</v>
      </c>
      <c r="BE610" s="211">
        <f>IF(N610="základní",J610,0)</f>
        <v>0</v>
      </c>
      <c r="BF610" s="211">
        <f>IF(N610="snížená",J610,0)</f>
        <v>0</v>
      </c>
      <c r="BG610" s="211">
        <f>IF(N610="zákl. přenesená",J610,0)</f>
        <v>0</v>
      </c>
      <c r="BH610" s="211">
        <f>IF(N610="sníž. přenesená",J610,0)</f>
        <v>0</v>
      </c>
      <c r="BI610" s="211">
        <f>IF(N610="nulová",J610,0)</f>
        <v>0</v>
      </c>
      <c r="BJ610" s="18" t="s">
        <v>80</v>
      </c>
      <c r="BK610" s="211">
        <f>ROUND(I610*H610,2)</f>
        <v>0</v>
      </c>
      <c r="BL610" s="18" t="s">
        <v>157</v>
      </c>
      <c r="BM610" s="210" t="s">
        <v>692</v>
      </c>
    </row>
    <row r="611" s="2" customFormat="1">
      <c r="A611" s="39"/>
      <c r="B611" s="40"/>
      <c r="C611" s="41"/>
      <c r="D611" s="212" t="s">
        <v>159</v>
      </c>
      <c r="E611" s="41"/>
      <c r="F611" s="213" t="s">
        <v>693</v>
      </c>
      <c r="G611" s="41"/>
      <c r="H611" s="41"/>
      <c r="I611" s="214"/>
      <c r="J611" s="41"/>
      <c r="K611" s="41"/>
      <c r="L611" s="45"/>
      <c r="M611" s="215"/>
      <c r="N611" s="216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159</v>
      </c>
      <c r="AU611" s="18" t="s">
        <v>86</v>
      </c>
    </row>
    <row r="612" s="2" customFormat="1" ht="37.8" customHeight="1">
      <c r="A612" s="39"/>
      <c r="B612" s="40"/>
      <c r="C612" s="199" t="s">
        <v>694</v>
      </c>
      <c r="D612" s="199" t="s">
        <v>153</v>
      </c>
      <c r="E612" s="200" t="s">
        <v>695</v>
      </c>
      <c r="F612" s="201" t="s">
        <v>696</v>
      </c>
      <c r="G612" s="202" t="s">
        <v>271</v>
      </c>
      <c r="H612" s="203">
        <v>63.207000000000001</v>
      </c>
      <c r="I612" s="204"/>
      <c r="J612" s="205">
        <f>ROUND(I612*H612,2)</f>
        <v>0</v>
      </c>
      <c r="K612" s="201" t="s">
        <v>156</v>
      </c>
      <c r="L612" s="45"/>
      <c r="M612" s="206" t="s">
        <v>19</v>
      </c>
      <c r="N612" s="207" t="s">
        <v>46</v>
      </c>
      <c r="O612" s="85"/>
      <c r="P612" s="208">
        <f>O612*H612</f>
        <v>0</v>
      </c>
      <c r="Q612" s="208">
        <v>0</v>
      </c>
      <c r="R612" s="208">
        <f>Q612*H612</f>
        <v>0</v>
      </c>
      <c r="S612" s="208">
        <v>0</v>
      </c>
      <c r="T612" s="20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10" t="s">
        <v>157</v>
      </c>
      <c r="AT612" s="210" t="s">
        <v>153</v>
      </c>
      <c r="AU612" s="210" t="s">
        <v>86</v>
      </c>
      <c r="AY612" s="18" t="s">
        <v>151</v>
      </c>
      <c r="BE612" s="211">
        <f>IF(N612="základní",J612,0)</f>
        <v>0</v>
      </c>
      <c r="BF612" s="211">
        <f>IF(N612="snížená",J612,0)</f>
        <v>0</v>
      </c>
      <c r="BG612" s="211">
        <f>IF(N612="zákl. přenesená",J612,0)</f>
        <v>0</v>
      </c>
      <c r="BH612" s="211">
        <f>IF(N612="sníž. přenesená",J612,0)</f>
        <v>0</v>
      </c>
      <c r="BI612" s="211">
        <f>IF(N612="nulová",J612,0)</f>
        <v>0</v>
      </c>
      <c r="BJ612" s="18" t="s">
        <v>80</v>
      </c>
      <c r="BK612" s="211">
        <f>ROUND(I612*H612,2)</f>
        <v>0</v>
      </c>
      <c r="BL612" s="18" t="s">
        <v>157</v>
      </c>
      <c r="BM612" s="210" t="s">
        <v>697</v>
      </c>
    </row>
    <row r="613" s="2" customFormat="1">
      <c r="A613" s="39"/>
      <c r="B613" s="40"/>
      <c r="C613" s="41"/>
      <c r="D613" s="212" t="s">
        <v>159</v>
      </c>
      <c r="E613" s="41"/>
      <c r="F613" s="213" t="s">
        <v>698</v>
      </c>
      <c r="G613" s="41"/>
      <c r="H613" s="41"/>
      <c r="I613" s="214"/>
      <c r="J613" s="41"/>
      <c r="K613" s="41"/>
      <c r="L613" s="45"/>
      <c r="M613" s="215"/>
      <c r="N613" s="216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159</v>
      </c>
      <c r="AU613" s="18" t="s">
        <v>86</v>
      </c>
    </row>
    <row r="614" s="2" customFormat="1" ht="49.05" customHeight="1">
      <c r="A614" s="39"/>
      <c r="B614" s="40"/>
      <c r="C614" s="199" t="s">
        <v>699</v>
      </c>
      <c r="D614" s="199" t="s">
        <v>153</v>
      </c>
      <c r="E614" s="200" t="s">
        <v>700</v>
      </c>
      <c r="F614" s="201" t="s">
        <v>701</v>
      </c>
      <c r="G614" s="202" t="s">
        <v>271</v>
      </c>
      <c r="H614" s="203">
        <v>632.07000000000005</v>
      </c>
      <c r="I614" s="204"/>
      <c r="J614" s="205">
        <f>ROUND(I614*H614,2)</f>
        <v>0</v>
      </c>
      <c r="K614" s="201" t="s">
        <v>156</v>
      </c>
      <c r="L614" s="45"/>
      <c r="M614" s="206" t="s">
        <v>19</v>
      </c>
      <c r="N614" s="207" t="s">
        <v>46</v>
      </c>
      <c r="O614" s="85"/>
      <c r="P614" s="208">
        <f>O614*H614</f>
        <v>0</v>
      </c>
      <c r="Q614" s="208">
        <v>0</v>
      </c>
      <c r="R614" s="208">
        <f>Q614*H614</f>
        <v>0</v>
      </c>
      <c r="S614" s="208">
        <v>0</v>
      </c>
      <c r="T614" s="20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10" t="s">
        <v>157</v>
      </c>
      <c r="AT614" s="210" t="s">
        <v>153</v>
      </c>
      <c r="AU614" s="210" t="s">
        <v>86</v>
      </c>
      <c r="AY614" s="18" t="s">
        <v>151</v>
      </c>
      <c r="BE614" s="211">
        <f>IF(N614="základní",J614,0)</f>
        <v>0</v>
      </c>
      <c r="BF614" s="211">
        <f>IF(N614="snížená",J614,0)</f>
        <v>0</v>
      </c>
      <c r="BG614" s="211">
        <f>IF(N614="zákl. přenesená",J614,0)</f>
        <v>0</v>
      </c>
      <c r="BH614" s="211">
        <f>IF(N614="sníž. přenesená",J614,0)</f>
        <v>0</v>
      </c>
      <c r="BI614" s="211">
        <f>IF(N614="nulová",J614,0)</f>
        <v>0</v>
      </c>
      <c r="BJ614" s="18" t="s">
        <v>80</v>
      </c>
      <c r="BK614" s="211">
        <f>ROUND(I614*H614,2)</f>
        <v>0</v>
      </c>
      <c r="BL614" s="18" t="s">
        <v>157</v>
      </c>
      <c r="BM614" s="210" t="s">
        <v>702</v>
      </c>
    </row>
    <row r="615" s="2" customFormat="1">
      <c r="A615" s="39"/>
      <c r="B615" s="40"/>
      <c r="C615" s="41"/>
      <c r="D615" s="212" t="s">
        <v>159</v>
      </c>
      <c r="E615" s="41"/>
      <c r="F615" s="213" t="s">
        <v>703</v>
      </c>
      <c r="G615" s="41"/>
      <c r="H615" s="41"/>
      <c r="I615" s="214"/>
      <c r="J615" s="41"/>
      <c r="K615" s="41"/>
      <c r="L615" s="45"/>
      <c r="M615" s="215"/>
      <c r="N615" s="216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159</v>
      </c>
      <c r="AU615" s="18" t="s">
        <v>86</v>
      </c>
    </row>
    <row r="616" s="14" customFormat="1">
      <c r="A616" s="14"/>
      <c r="B616" s="228"/>
      <c r="C616" s="229"/>
      <c r="D616" s="219" t="s">
        <v>161</v>
      </c>
      <c r="E616" s="229"/>
      <c r="F616" s="231" t="s">
        <v>704</v>
      </c>
      <c r="G616" s="229"/>
      <c r="H616" s="232">
        <v>632.07000000000005</v>
      </c>
      <c r="I616" s="233"/>
      <c r="J616" s="229"/>
      <c r="K616" s="229"/>
      <c r="L616" s="234"/>
      <c r="M616" s="235"/>
      <c r="N616" s="236"/>
      <c r="O616" s="236"/>
      <c r="P616" s="236"/>
      <c r="Q616" s="236"/>
      <c r="R616" s="236"/>
      <c r="S616" s="236"/>
      <c r="T616" s="237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38" t="s">
        <v>161</v>
      </c>
      <c r="AU616" s="238" t="s">
        <v>86</v>
      </c>
      <c r="AV616" s="14" t="s">
        <v>86</v>
      </c>
      <c r="AW616" s="14" t="s">
        <v>4</v>
      </c>
      <c r="AX616" s="14" t="s">
        <v>80</v>
      </c>
      <c r="AY616" s="238" t="s">
        <v>151</v>
      </c>
    </row>
    <row r="617" s="2" customFormat="1" ht="24.15" customHeight="1">
      <c r="A617" s="39"/>
      <c r="B617" s="40"/>
      <c r="C617" s="199" t="s">
        <v>705</v>
      </c>
      <c r="D617" s="199" t="s">
        <v>153</v>
      </c>
      <c r="E617" s="200" t="s">
        <v>706</v>
      </c>
      <c r="F617" s="201" t="s">
        <v>707</v>
      </c>
      <c r="G617" s="202" t="s">
        <v>271</v>
      </c>
      <c r="H617" s="203">
        <v>63.207000000000001</v>
      </c>
      <c r="I617" s="204"/>
      <c r="J617" s="205">
        <f>ROUND(I617*H617,2)</f>
        <v>0</v>
      </c>
      <c r="K617" s="201" t="s">
        <v>156</v>
      </c>
      <c r="L617" s="45"/>
      <c r="M617" s="206" t="s">
        <v>19</v>
      </c>
      <c r="N617" s="207" t="s">
        <v>46</v>
      </c>
      <c r="O617" s="85"/>
      <c r="P617" s="208">
        <f>O617*H617</f>
        <v>0</v>
      </c>
      <c r="Q617" s="208">
        <v>0</v>
      </c>
      <c r="R617" s="208">
        <f>Q617*H617</f>
        <v>0</v>
      </c>
      <c r="S617" s="208">
        <v>0</v>
      </c>
      <c r="T617" s="209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10" t="s">
        <v>157</v>
      </c>
      <c r="AT617" s="210" t="s">
        <v>153</v>
      </c>
      <c r="AU617" s="210" t="s">
        <v>86</v>
      </c>
      <c r="AY617" s="18" t="s">
        <v>151</v>
      </c>
      <c r="BE617" s="211">
        <f>IF(N617="základní",J617,0)</f>
        <v>0</v>
      </c>
      <c r="BF617" s="211">
        <f>IF(N617="snížená",J617,0)</f>
        <v>0</v>
      </c>
      <c r="BG617" s="211">
        <f>IF(N617="zákl. přenesená",J617,0)</f>
        <v>0</v>
      </c>
      <c r="BH617" s="211">
        <f>IF(N617="sníž. přenesená",J617,0)</f>
        <v>0</v>
      </c>
      <c r="BI617" s="211">
        <f>IF(N617="nulová",J617,0)</f>
        <v>0</v>
      </c>
      <c r="BJ617" s="18" t="s">
        <v>80</v>
      </c>
      <c r="BK617" s="211">
        <f>ROUND(I617*H617,2)</f>
        <v>0</v>
      </c>
      <c r="BL617" s="18" t="s">
        <v>157</v>
      </c>
      <c r="BM617" s="210" t="s">
        <v>708</v>
      </c>
    </row>
    <row r="618" s="2" customFormat="1">
      <c r="A618" s="39"/>
      <c r="B618" s="40"/>
      <c r="C618" s="41"/>
      <c r="D618" s="212" t="s">
        <v>159</v>
      </c>
      <c r="E618" s="41"/>
      <c r="F618" s="213" t="s">
        <v>709</v>
      </c>
      <c r="G618" s="41"/>
      <c r="H618" s="41"/>
      <c r="I618" s="214"/>
      <c r="J618" s="41"/>
      <c r="K618" s="41"/>
      <c r="L618" s="45"/>
      <c r="M618" s="215"/>
      <c r="N618" s="216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159</v>
      </c>
      <c r="AU618" s="18" t="s">
        <v>86</v>
      </c>
    </row>
    <row r="619" s="12" customFormat="1" ht="22.8" customHeight="1">
      <c r="A619" s="12"/>
      <c r="B619" s="183"/>
      <c r="C619" s="184"/>
      <c r="D619" s="185" t="s">
        <v>74</v>
      </c>
      <c r="E619" s="197" t="s">
        <v>710</v>
      </c>
      <c r="F619" s="197" t="s">
        <v>711</v>
      </c>
      <c r="G619" s="184"/>
      <c r="H619" s="184"/>
      <c r="I619" s="187"/>
      <c r="J619" s="198">
        <f>BK619</f>
        <v>0</v>
      </c>
      <c r="K619" s="184"/>
      <c r="L619" s="189"/>
      <c r="M619" s="190"/>
      <c r="N619" s="191"/>
      <c r="O619" s="191"/>
      <c r="P619" s="192">
        <f>SUM(P620:P621)</f>
        <v>0</v>
      </c>
      <c r="Q619" s="191"/>
      <c r="R619" s="192">
        <f>SUM(R620:R621)</f>
        <v>0</v>
      </c>
      <c r="S619" s="191"/>
      <c r="T619" s="193">
        <f>SUM(T620:T621)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194" t="s">
        <v>80</v>
      </c>
      <c r="AT619" s="195" t="s">
        <v>74</v>
      </c>
      <c r="AU619" s="195" t="s">
        <v>80</v>
      </c>
      <c r="AY619" s="194" t="s">
        <v>151</v>
      </c>
      <c r="BK619" s="196">
        <f>SUM(BK620:BK621)</f>
        <v>0</v>
      </c>
    </row>
    <row r="620" s="2" customFormat="1" ht="37.8" customHeight="1">
      <c r="A620" s="39"/>
      <c r="B620" s="40"/>
      <c r="C620" s="199" t="s">
        <v>712</v>
      </c>
      <c r="D620" s="199" t="s">
        <v>153</v>
      </c>
      <c r="E620" s="200" t="s">
        <v>713</v>
      </c>
      <c r="F620" s="201" t="s">
        <v>714</v>
      </c>
      <c r="G620" s="202" t="s">
        <v>271</v>
      </c>
      <c r="H620" s="203">
        <v>86.998000000000005</v>
      </c>
      <c r="I620" s="204"/>
      <c r="J620" s="205">
        <f>ROUND(I620*H620,2)</f>
        <v>0</v>
      </c>
      <c r="K620" s="201" t="s">
        <v>156</v>
      </c>
      <c r="L620" s="45"/>
      <c r="M620" s="206" t="s">
        <v>19</v>
      </c>
      <c r="N620" s="207" t="s">
        <v>46</v>
      </c>
      <c r="O620" s="85"/>
      <c r="P620" s="208">
        <f>O620*H620</f>
        <v>0</v>
      </c>
      <c r="Q620" s="208">
        <v>0</v>
      </c>
      <c r="R620" s="208">
        <f>Q620*H620</f>
        <v>0</v>
      </c>
      <c r="S620" s="208">
        <v>0</v>
      </c>
      <c r="T620" s="20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10" t="s">
        <v>157</v>
      </c>
      <c r="AT620" s="210" t="s">
        <v>153</v>
      </c>
      <c r="AU620" s="210" t="s">
        <v>86</v>
      </c>
      <c r="AY620" s="18" t="s">
        <v>151</v>
      </c>
      <c r="BE620" s="211">
        <f>IF(N620="základní",J620,0)</f>
        <v>0</v>
      </c>
      <c r="BF620" s="211">
        <f>IF(N620="snížená",J620,0)</f>
        <v>0</v>
      </c>
      <c r="BG620" s="211">
        <f>IF(N620="zákl. přenesená",J620,0)</f>
        <v>0</v>
      </c>
      <c r="BH620" s="211">
        <f>IF(N620="sníž. přenesená",J620,0)</f>
        <v>0</v>
      </c>
      <c r="BI620" s="211">
        <f>IF(N620="nulová",J620,0)</f>
        <v>0</v>
      </c>
      <c r="BJ620" s="18" t="s">
        <v>80</v>
      </c>
      <c r="BK620" s="211">
        <f>ROUND(I620*H620,2)</f>
        <v>0</v>
      </c>
      <c r="BL620" s="18" t="s">
        <v>157</v>
      </c>
      <c r="BM620" s="210" t="s">
        <v>715</v>
      </c>
    </row>
    <row r="621" s="2" customFormat="1">
      <c r="A621" s="39"/>
      <c r="B621" s="40"/>
      <c r="C621" s="41"/>
      <c r="D621" s="212" t="s">
        <v>159</v>
      </c>
      <c r="E621" s="41"/>
      <c r="F621" s="213" t="s">
        <v>716</v>
      </c>
      <c r="G621" s="41"/>
      <c r="H621" s="41"/>
      <c r="I621" s="214"/>
      <c r="J621" s="41"/>
      <c r="K621" s="41"/>
      <c r="L621" s="45"/>
      <c r="M621" s="215"/>
      <c r="N621" s="216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159</v>
      </c>
      <c r="AU621" s="18" t="s">
        <v>86</v>
      </c>
    </row>
    <row r="622" s="12" customFormat="1" ht="25.92" customHeight="1">
      <c r="A622" s="12"/>
      <c r="B622" s="183"/>
      <c r="C622" s="184"/>
      <c r="D622" s="185" t="s">
        <v>74</v>
      </c>
      <c r="E622" s="186" t="s">
        <v>717</v>
      </c>
      <c r="F622" s="186" t="s">
        <v>718</v>
      </c>
      <c r="G622" s="184"/>
      <c r="H622" s="184"/>
      <c r="I622" s="187"/>
      <c r="J622" s="188">
        <f>BK622</f>
        <v>0</v>
      </c>
      <c r="K622" s="184"/>
      <c r="L622" s="189"/>
      <c r="M622" s="190"/>
      <c r="N622" s="191"/>
      <c r="O622" s="191"/>
      <c r="P622" s="192">
        <f>P623+P654+P721+P774+P798+P819+P862</f>
        <v>0</v>
      </c>
      <c r="Q622" s="191"/>
      <c r="R622" s="192">
        <f>R623+R654+R721+R774+R798+R819+R862</f>
        <v>1025.16900659</v>
      </c>
      <c r="S622" s="191"/>
      <c r="T622" s="193">
        <f>T623+T654+T721+T774+T798+T819+T862</f>
        <v>0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194" t="s">
        <v>86</v>
      </c>
      <c r="AT622" s="195" t="s">
        <v>74</v>
      </c>
      <c r="AU622" s="195" t="s">
        <v>75</v>
      </c>
      <c r="AY622" s="194" t="s">
        <v>151</v>
      </c>
      <c r="BK622" s="196">
        <f>BK623+BK654+BK721+BK774+BK798+BK819+BK862</f>
        <v>0</v>
      </c>
    </row>
    <row r="623" s="12" customFormat="1" ht="22.8" customHeight="1">
      <c r="A623" s="12"/>
      <c r="B623" s="183"/>
      <c r="C623" s="184"/>
      <c r="D623" s="185" t="s">
        <v>74</v>
      </c>
      <c r="E623" s="197" t="s">
        <v>719</v>
      </c>
      <c r="F623" s="197" t="s">
        <v>720</v>
      </c>
      <c r="G623" s="184"/>
      <c r="H623" s="184"/>
      <c r="I623" s="187"/>
      <c r="J623" s="198">
        <f>BK623</f>
        <v>0</v>
      </c>
      <c r="K623" s="184"/>
      <c r="L623" s="189"/>
      <c r="M623" s="190"/>
      <c r="N623" s="191"/>
      <c r="O623" s="191"/>
      <c r="P623" s="192">
        <f>SUM(P624:P653)</f>
        <v>0</v>
      </c>
      <c r="Q623" s="191"/>
      <c r="R623" s="192">
        <f>SUM(R624:R653)</f>
        <v>0.014394299999999999</v>
      </c>
      <c r="S623" s="191"/>
      <c r="T623" s="193">
        <f>SUM(T624:T653)</f>
        <v>0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194" t="s">
        <v>86</v>
      </c>
      <c r="AT623" s="195" t="s">
        <v>74</v>
      </c>
      <c r="AU623" s="195" t="s">
        <v>80</v>
      </c>
      <c r="AY623" s="194" t="s">
        <v>151</v>
      </c>
      <c r="BK623" s="196">
        <f>SUM(BK624:BK653)</f>
        <v>0</v>
      </c>
    </row>
    <row r="624" s="2" customFormat="1" ht="24.15" customHeight="1">
      <c r="A624" s="39"/>
      <c r="B624" s="40"/>
      <c r="C624" s="199" t="s">
        <v>721</v>
      </c>
      <c r="D624" s="199" t="s">
        <v>153</v>
      </c>
      <c r="E624" s="200" t="s">
        <v>722</v>
      </c>
      <c r="F624" s="201" t="s">
        <v>723</v>
      </c>
      <c r="G624" s="202" t="s">
        <v>84</v>
      </c>
      <c r="H624" s="203">
        <v>3.875</v>
      </c>
      <c r="I624" s="204"/>
      <c r="J624" s="205">
        <f>ROUND(I624*H624,2)</f>
        <v>0</v>
      </c>
      <c r="K624" s="201" t="s">
        <v>156</v>
      </c>
      <c r="L624" s="45"/>
      <c r="M624" s="206" t="s">
        <v>19</v>
      </c>
      <c r="N624" s="207" t="s">
        <v>46</v>
      </c>
      <c r="O624" s="85"/>
      <c r="P624" s="208">
        <f>O624*H624</f>
        <v>0</v>
      </c>
      <c r="Q624" s="208">
        <v>4.0000000000000003E-05</v>
      </c>
      <c r="R624" s="208">
        <f>Q624*H624</f>
        <v>0.000155</v>
      </c>
      <c r="S624" s="208">
        <v>0</v>
      </c>
      <c r="T624" s="209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10" t="s">
        <v>262</v>
      </c>
      <c r="AT624" s="210" t="s">
        <v>153</v>
      </c>
      <c r="AU624" s="210" t="s">
        <v>86</v>
      </c>
      <c r="AY624" s="18" t="s">
        <v>151</v>
      </c>
      <c r="BE624" s="211">
        <f>IF(N624="základní",J624,0)</f>
        <v>0</v>
      </c>
      <c r="BF624" s="211">
        <f>IF(N624="snížená",J624,0)</f>
        <v>0</v>
      </c>
      <c r="BG624" s="211">
        <f>IF(N624="zákl. přenesená",J624,0)</f>
        <v>0</v>
      </c>
      <c r="BH624" s="211">
        <f>IF(N624="sníž. přenesená",J624,0)</f>
        <v>0</v>
      </c>
      <c r="BI624" s="211">
        <f>IF(N624="nulová",J624,0)</f>
        <v>0</v>
      </c>
      <c r="BJ624" s="18" t="s">
        <v>80</v>
      </c>
      <c r="BK624" s="211">
        <f>ROUND(I624*H624,2)</f>
        <v>0</v>
      </c>
      <c r="BL624" s="18" t="s">
        <v>262</v>
      </c>
      <c r="BM624" s="210" t="s">
        <v>724</v>
      </c>
    </row>
    <row r="625" s="2" customFormat="1">
      <c r="A625" s="39"/>
      <c r="B625" s="40"/>
      <c r="C625" s="41"/>
      <c r="D625" s="212" t="s">
        <v>159</v>
      </c>
      <c r="E625" s="41"/>
      <c r="F625" s="213" t="s">
        <v>725</v>
      </c>
      <c r="G625" s="41"/>
      <c r="H625" s="41"/>
      <c r="I625" s="214"/>
      <c r="J625" s="41"/>
      <c r="K625" s="41"/>
      <c r="L625" s="45"/>
      <c r="M625" s="215"/>
      <c r="N625" s="216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159</v>
      </c>
      <c r="AU625" s="18" t="s">
        <v>86</v>
      </c>
    </row>
    <row r="626" s="13" customFormat="1">
      <c r="A626" s="13"/>
      <c r="B626" s="217"/>
      <c r="C626" s="218"/>
      <c r="D626" s="219" t="s">
        <v>161</v>
      </c>
      <c r="E626" s="220" t="s">
        <v>19</v>
      </c>
      <c r="F626" s="221" t="s">
        <v>162</v>
      </c>
      <c r="G626" s="218"/>
      <c r="H626" s="220" t="s">
        <v>19</v>
      </c>
      <c r="I626" s="222"/>
      <c r="J626" s="218"/>
      <c r="K626" s="218"/>
      <c r="L626" s="223"/>
      <c r="M626" s="224"/>
      <c r="N626" s="225"/>
      <c r="O626" s="225"/>
      <c r="P626" s="225"/>
      <c r="Q626" s="225"/>
      <c r="R626" s="225"/>
      <c r="S626" s="225"/>
      <c r="T626" s="22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27" t="s">
        <v>161</v>
      </c>
      <c r="AU626" s="227" t="s">
        <v>86</v>
      </c>
      <c r="AV626" s="13" t="s">
        <v>80</v>
      </c>
      <c r="AW626" s="13" t="s">
        <v>34</v>
      </c>
      <c r="AX626" s="13" t="s">
        <v>75</v>
      </c>
      <c r="AY626" s="227" t="s">
        <v>151</v>
      </c>
    </row>
    <row r="627" s="13" customFormat="1">
      <c r="A627" s="13"/>
      <c r="B627" s="217"/>
      <c r="C627" s="218"/>
      <c r="D627" s="219" t="s">
        <v>161</v>
      </c>
      <c r="E627" s="220" t="s">
        <v>19</v>
      </c>
      <c r="F627" s="221" t="s">
        <v>238</v>
      </c>
      <c r="G627" s="218"/>
      <c r="H627" s="220" t="s">
        <v>19</v>
      </c>
      <c r="I627" s="222"/>
      <c r="J627" s="218"/>
      <c r="K627" s="218"/>
      <c r="L627" s="223"/>
      <c r="M627" s="224"/>
      <c r="N627" s="225"/>
      <c r="O627" s="225"/>
      <c r="P627" s="225"/>
      <c r="Q627" s="225"/>
      <c r="R627" s="225"/>
      <c r="S627" s="225"/>
      <c r="T627" s="226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27" t="s">
        <v>161</v>
      </c>
      <c r="AU627" s="227" t="s">
        <v>86</v>
      </c>
      <c r="AV627" s="13" t="s">
        <v>80</v>
      </c>
      <c r="AW627" s="13" t="s">
        <v>34</v>
      </c>
      <c r="AX627" s="13" t="s">
        <v>75</v>
      </c>
      <c r="AY627" s="227" t="s">
        <v>151</v>
      </c>
    </row>
    <row r="628" s="14" customFormat="1">
      <c r="A628" s="14"/>
      <c r="B628" s="228"/>
      <c r="C628" s="229"/>
      <c r="D628" s="219" t="s">
        <v>161</v>
      </c>
      <c r="E628" s="230" t="s">
        <v>19</v>
      </c>
      <c r="F628" s="231" t="s">
        <v>726</v>
      </c>
      <c r="G628" s="229"/>
      <c r="H628" s="232">
        <v>3.875</v>
      </c>
      <c r="I628" s="233"/>
      <c r="J628" s="229"/>
      <c r="K628" s="229"/>
      <c r="L628" s="234"/>
      <c r="M628" s="235"/>
      <c r="N628" s="236"/>
      <c r="O628" s="236"/>
      <c r="P628" s="236"/>
      <c r="Q628" s="236"/>
      <c r="R628" s="236"/>
      <c r="S628" s="236"/>
      <c r="T628" s="237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38" t="s">
        <v>161</v>
      </c>
      <c r="AU628" s="238" t="s">
        <v>86</v>
      </c>
      <c r="AV628" s="14" t="s">
        <v>86</v>
      </c>
      <c r="AW628" s="14" t="s">
        <v>34</v>
      </c>
      <c r="AX628" s="14" t="s">
        <v>75</v>
      </c>
      <c r="AY628" s="238" t="s">
        <v>151</v>
      </c>
    </row>
    <row r="629" s="15" customFormat="1">
      <c r="A629" s="15"/>
      <c r="B629" s="239"/>
      <c r="C629" s="240"/>
      <c r="D629" s="219" t="s">
        <v>161</v>
      </c>
      <c r="E629" s="241" t="s">
        <v>19</v>
      </c>
      <c r="F629" s="242" t="s">
        <v>165</v>
      </c>
      <c r="G629" s="240"/>
      <c r="H629" s="243">
        <v>3.875</v>
      </c>
      <c r="I629" s="244"/>
      <c r="J629" s="240"/>
      <c r="K629" s="240"/>
      <c r="L629" s="245"/>
      <c r="M629" s="246"/>
      <c r="N629" s="247"/>
      <c r="O629" s="247"/>
      <c r="P629" s="247"/>
      <c r="Q629" s="247"/>
      <c r="R629" s="247"/>
      <c r="S629" s="247"/>
      <c r="T629" s="248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49" t="s">
        <v>161</v>
      </c>
      <c r="AU629" s="249" t="s">
        <v>86</v>
      </c>
      <c r="AV629" s="15" t="s">
        <v>157</v>
      </c>
      <c r="AW629" s="15" t="s">
        <v>34</v>
      </c>
      <c r="AX629" s="15" t="s">
        <v>80</v>
      </c>
      <c r="AY629" s="249" t="s">
        <v>151</v>
      </c>
    </row>
    <row r="630" s="2" customFormat="1" ht="33" customHeight="1">
      <c r="A630" s="39"/>
      <c r="B630" s="40"/>
      <c r="C630" s="250" t="s">
        <v>727</v>
      </c>
      <c r="D630" s="250" t="s">
        <v>296</v>
      </c>
      <c r="E630" s="251" t="s">
        <v>728</v>
      </c>
      <c r="F630" s="252" t="s">
        <v>729</v>
      </c>
      <c r="G630" s="253" t="s">
        <v>84</v>
      </c>
      <c r="H630" s="254">
        <v>4.7309999999999999</v>
      </c>
      <c r="I630" s="255"/>
      <c r="J630" s="256">
        <f>ROUND(I630*H630,2)</f>
        <v>0</v>
      </c>
      <c r="K630" s="252" t="s">
        <v>156</v>
      </c>
      <c r="L630" s="257"/>
      <c r="M630" s="258" t="s">
        <v>19</v>
      </c>
      <c r="N630" s="259" t="s">
        <v>46</v>
      </c>
      <c r="O630" s="85"/>
      <c r="P630" s="208">
        <f>O630*H630</f>
        <v>0</v>
      </c>
      <c r="Q630" s="208">
        <v>0.00050000000000000001</v>
      </c>
      <c r="R630" s="208">
        <f>Q630*H630</f>
        <v>0.0023655</v>
      </c>
      <c r="S630" s="208">
        <v>0</v>
      </c>
      <c r="T630" s="209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0" t="s">
        <v>93</v>
      </c>
      <c r="AT630" s="210" t="s">
        <v>296</v>
      </c>
      <c r="AU630" s="210" t="s">
        <v>86</v>
      </c>
      <c r="AY630" s="18" t="s">
        <v>151</v>
      </c>
      <c r="BE630" s="211">
        <f>IF(N630="základní",J630,0)</f>
        <v>0</v>
      </c>
      <c r="BF630" s="211">
        <f>IF(N630="snížená",J630,0)</f>
        <v>0</v>
      </c>
      <c r="BG630" s="211">
        <f>IF(N630="zákl. přenesená",J630,0)</f>
        <v>0</v>
      </c>
      <c r="BH630" s="211">
        <f>IF(N630="sníž. přenesená",J630,0)</f>
        <v>0</v>
      </c>
      <c r="BI630" s="211">
        <f>IF(N630="nulová",J630,0)</f>
        <v>0</v>
      </c>
      <c r="BJ630" s="18" t="s">
        <v>80</v>
      </c>
      <c r="BK630" s="211">
        <f>ROUND(I630*H630,2)</f>
        <v>0</v>
      </c>
      <c r="BL630" s="18" t="s">
        <v>262</v>
      </c>
      <c r="BM630" s="210" t="s">
        <v>730</v>
      </c>
    </row>
    <row r="631" s="14" customFormat="1">
      <c r="A631" s="14"/>
      <c r="B631" s="228"/>
      <c r="C631" s="229"/>
      <c r="D631" s="219" t="s">
        <v>161</v>
      </c>
      <c r="E631" s="229"/>
      <c r="F631" s="231" t="s">
        <v>731</v>
      </c>
      <c r="G631" s="229"/>
      <c r="H631" s="232">
        <v>4.7309999999999999</v>
      </c>
      <c r="I631" s="233"/>
      <c r="J631" s="229"/>
      <c r="K631" s="229"/>
      <c r="L631" s="234"/>
      <c r="M631" s="235"/>
      <c r="N631" s="236"/>
      <c r="O631" s="236"/>
      <c r="P631" s="236"/>
      <c r="Q631" s="236"/>
      <c r="R631" s="236"/>
      <c r="S631" s="236"/>
      <c r="T631" s="237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38" t="s">
        <v>161</v>
      </c>
      <c r="AU631" s="238" t="s">
        <v>86</v>
      </c>
      <c r="AV631" s="14" t="s">
        <v>86</v>
      </c>
      <c r="AW631" s="14" t="s">
        <v>4</v>
      </c>
      <c r="AX631" s="14" t="s">
        <v>80</v>
      </c>
      <c r="AY631" s="238" t="s">
        <v>151</v>
      </c>
    </row>
    <row r="632" s="2" customFormat="1" ht="24.15" customHeight="1">
      <c r="A632" s="39"/>
      <c r="B632" s="40"/>
      <c r="C632" s="199" t="s">
        <v>732</v>
      </c>
      <c r="D632" s="199" t="s">
        <v>153</v>
      </c>
      <c r="E632" s="200" t="s">
        <v>733</v>
      </c>
      <c r="F632" s="201" t="s">
        <v>734</v>
      </c>
      <c r="G632" s="202" t="s">
        <v>198</v>
      </c>
      <c r="H632" s="203">
        <v>3.1000000000000001</v>
      </c>
      <c r="I632" s="204"/>
      <c r="J632" s="205">
        <f>ROUND(I632*H632,2)</f>
        <v>0</v>
      </c>
      <c r="K632" s="201" t="s">
        <v>156</v>
      </c>
      <c r="L632" s="45"/>
      <c r="M632" s="206" t="s">
        <v>19</v>
      </c>
      <c r="N632" s="207" t="s">
        <v>46</v>
      </c>
      <c r="O632" s="85"/>
      <c r="P632" s="208">
        <f>O632*H632</f>
        <v>0</v>
      </c>
      <c r="Q632" s="208">
        <v>0.00016000000000000001</v>
      </c>
      <c r="R632" s="208">
        <f>Q632*H632</f>
        <v>0.00049600000000000002</v>
      </c>
      <c r="S632" s="208">
        <v>0</v>
      </c>
      <c r="T632" s="20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10" t="s">
        <v>262</v>
      </c>
      <c r="AT632" s="210" t="s">
        <v>153</v>
      </c>
      <c r="AU632" s="210" t="s">
        <v>86</v>
      </c>
      <c r="AY632" s="18" t="s">
        <v>151</v>
      </c>
      <c r="BE632" s="211">
        <f>IF(N632="základní",J632,0)</f>
        <v>0</v>
      </c>
      <c r="BF632" s="211">
        <f>IF(N632="snížená",J632,0)</f>
        <v>0</v>
      </c>
      <c r="BG632" s="211">
        <f>IF(N632="zákl. přenesená",J632,0)</f>
        <v>0</v>
      </c>
      <c r="BH632" s="211">
        <f>IF(N632="sníž. přenesená",J632,0)</f>
        <v>0</v>
      </c>
      <c r="BI632" s="211">
        <f>IF(N632="nulová",J632,0)</f>
        <v>0</v>
      </c>
      <c r="BJ632" s="18" t="s">
        <v>80</v>
      </c>
      <c r="BK632" s="211">
        <f>ROUND(I632*H632,2)</f>
        <v>0</v>
      </c>
      <c r="BL632" s="18" t="s">
        <v>262</v>
      </c>
      <c r="BM632" s="210" t="s">
        <v>735</v>
      </c>
    </row>
    <row r="633" s="2" customFormat="1">
      <c r="A633" s="39"/>
      <c r="B633" s="40"/>
      <c r="C633" s="41"/>
      <c r="D633" s="212" t="s">
        <v>159</v>
      </c>
      <c r="E633" s="41"/>
      <c r="F633" s="213" t="s">
        <v>736</v>
      </c>
      <c r="G633" s="41"/>
      <c r="H633" s="41"/>
      <c r="I633" s="214"/>
      <c r="J633" s="41"/>
      <c r="K633" s="41"/>
      <c r="L633" s="45"/>
      <c r="M633" s="215"/>
      <c r="N633" s="216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159</v>
      </c>
      <c r="AU633" s="18" t="s">
        <v>86</v>
      </c>
    </row>
    <row r="634" s="13" customFormat="1">
      <c r="A634" s="13"/>
      <c r="B634" s="217"/>
      <c r="C634" s="218"/>
      <c r="D634" s="219" t="s">
        <v>161</v>
      </c>
      <c r="E634" s="220" t="s">
        <v>19</v>
      </c>
      <c r="F634" s="221" t="s">
        <v>162</v>
      </c>
      <c r="G634" s="218"/>
      <c r="H634" s="220" t="s">
        <v>19</v>
      </c>
      <c r="I634" s="222"/>
      <c r="J634" s="218"/>
      <c r="K634" s="218"/>
      <c r="L634" s="223"/>
      <c r="M634" s="224"/>
      <c r="N634" s="225"/>
      <c r="O634" s="225"/>
      <c r="P634" s="225"/>
      <c r="Q634" s="225"/>
      <c r="R634" s="225"/>
      <c r="S634" s="225"/>
      <c r="T634" s="226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27" t="s">
        <v>161</v>
      </c>
      <c r="AU634" s="227" t="s">
        <v>86</v>
      </c>
      <c r="AV634" s="13" t="s">
        <v>80</v>
      </c>
      <c r="AW634" s="13" t="s">
        <v>34</v>
      </c>
      <c r="AX634" s="13" t="s">
        <v>75</v>
      </c>
      <c r="AY634" s="227" t="s">
        <v>151</v>
      </c>
    </row>
    <row r="635" s="13" customFormat="1">
      <c r="A635" s="13"/>
      <c r="B635" s="217"/>
      <c r="C635" s="218"/>
      <c r="D635" s="219" t="s">
        <v>161</v>
      </c>
      <c r="E635" s="220" t="s">
        <v>19</v>
      </c>
      <c r="F635" s="221" t="s">
        <v>238</v>
      </c>
      <c r="G635" s="218"/>
      <c r="H635" s="220" t="s">
        <v>19</v>
      </c>
      <c r="I635" s="222"/>
      <c r="J635" s="218"/>
      <c r="K635" s="218"/>
      <c r="L635" s="223"/>
      <c r="M635" s="224"/>
      <c r="N635" s="225"/>
      <c r="O635" s="225"/>
      <c r="P635" s="225"/>
      <c r="Q635" s="225"/>
      <c r="R635" s="225"/>
      <c r="S635" s="225"/>
      <c r="T635" s="226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27" t="s">
        <v>161</v>
      </c>
      <c r="AU635" s="227" t="s">
        <v>86</v>
      </c>
      <c r="AV635" s="13" t="s">
        <v>80</v>
      </c>
      <c r="AW635" s="13" t="s">
        <v>34</v>
      </c>
      <c r="AX635" s="13" t="s">
        <v>75</v>
      </c>
      <c r="AY635" s="227" t="s">
        <v>151</v>
      </c>
    </row>
    <row r="636" s="14" customFormat="1">
      <c r="A636" s="14"/>
      <c r="B636" s="228"/>
      <c r="C636" s="229"/>
      <c r="D636" s="219" t="s">
        <v>161</v>
      </c>
      <c r="E636" s="230" t="s">
        <v>19</v>
      </c>
      <c r="F636" s="231" t="s">
        <v>425</v>
      </c>
      <c r="G636" s="229"/>
      <c r="H636" s="232">
        <v>3.1000000000000001</v>
      </c>
      <c r="I636" s="233"/>
      <c r="J636" s="229"/>
      <c r="K636" s="229"/>
      <c r="L636" s="234"/>
      <c r="M636" s="235"/>
      <c r="N636" s="236"/>
      <c r="O636" s="236"/>
      <c r="P636" s="236"/>
      <c r="Q636" s="236"/>
      <c r="R636" s="236"/>
      <c r="S636" s="236"/>
      <c r="T636" s="237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38" t="s">
        <v>161</v>
      </c>
      <c r="AU636" s="238" t="s">
        <v>86</v>
      </c>
      <c r="AV636" s="14" t="s">
        <v>86</v>
      </c>
      <c r="AW636" s="14" t="s">
        <v>34</v>
      </c>
      <c r="AX636" s="14" t="s">
        <v>75</v>
      </c>
      <c r="AY636" s="238" t="s">
        <v>151</v>
      </c>
    </row>
    <row r="637" s="15" customFormat="1">
      <c r="A637" s="15"/>
      <c r="B637" s="239"/>
      <c r="C637" s="240"/>
      <c r="D637" s="219" t="s">
        <v>161</v>
      </c>
      <c r="E637" s="241" t="s">
        <v>19</v>
      </c>
      <c r="F637" s="242" t="s">
        <v>165</v>
      </c>
      <c r="G637" s="240"/>
      <c r="H637" s="243">
        <v>3.1000000000000001</v>
      </c>
      <c r="I637" s="244"/>
      <c r="J637" s="240"/>
      <c r="K637" s="240"/>
      <c r="L637" s="245"/>
      <c r="M637" s="246"/>
      <c r="N637" s="247"/>
      <c r="O637" s="247"/>
      <c r="P637" s="247"/>
      <c r="Q637" s="247"/>
      <c r="R637" s="247"/>
      <c r="S637" s="247"/>
      <c r="T637" s="248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49" t="s">
        <v>161</v>
      </c>
      <c r="AU637" s="249" t="s">
        <v>86</v>
      </c>
      <c r="AV637" s="15" t="s">
        <v>157</v>
      </c>
      <c r="AW637" s="15" t="s">
        <v>34</v>
      </c>
      <c r="AX637" s="15" t="s">
        <v>80</v>
      </c>
      <c r="AY637" s="249" t="s">
        <v>151</v>
      </c>
    </row>
    <row r="638" s="2" customFormat="1" ht="24.15" customHeight="1">
      <c r="A638" s="39"/>
      <c r="B638" s="40"/>
      <c r="C638" s="199" t="s">
        <v>737</v>
      </c>
      <c r="D638" s="199" t="s">
        <v>153</v>
      </c>
      <c r="E638" s="200" t="s">
        <v>738</v>
      </c>
      <c r="F638" s="201" t="s">
        <v>739</v>
      </c>
      <c r="G638" s="202" t="s">
        <v>84</v>
      </c>
      <c r="H638" s="203">
        <v>3.875</v>
      </c>
      <c r="I638" s="204"/>
      <c r="J638" s="205">
        <f>ROUND(I638*H638,2)</f>
        <v>0</v>
      </c>
      <c r="K638" s="201" t="s">
        <v>156</v>
      </c>
      <c r="L638" s="45"/>
      <c r="M638" s="206" t="s">
        <v>19</v>
      </c>
      <c r="N638" s="207" t="s">
        <v>46</v>
      </c>
      <c r="O638" s="85"/>
      <c r="P638" s="208">
        <f>O638*H638</f>
        <v>0</v>
      </c>
      <c r="Q638" s="208">
        <v>0</v>
      </c>
      <c r="R638" s="208">
        <f>Q638*H638</f>
        <v>0</v>
      </c>
      <c r="S638" s="208">
        <v>0</v>
      </c>
      <c r="T638" s="20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10" t="s">
        <v>262</v>
      </c>
      <c r="AT638" s="210" t="s">
        <v>153</v>
      </c>
      <c r="AU638" s="210" t="s">
        <v>86</v>
      </c>
      <c r="AY638" s="18" t="s">
        <v>151</v>
      </c>
      <c r="BE638" s="211">
        <f>IF(N638="základní",J638,0)</f>
        <v>0</v>
      </c>
      <c r="BF638" s="211">
        <f>IF(N638="snížená",J638,0)</f>
        <v>0</v>
      </c>
      <c r="BG638" s="211">
        <f>IF(N638="zákl. přenesená",J638,0)</f>
        <v>0</v>
      </c>
      <c r="BH638" s="211">
        <f>IF(N638="sníž. přenesená",J638,0)</f>
        <v>0</v>
      </c>
      <c r="BI638" s="211">
        <f>IF(N638="nulová",J638,0)</f>
        <v>0</v>
      </c>
      <c r="BJ638" s="18" t="s">
        <v>80</v>
      </c>
      <c r="BK638" s="211">
        <f>ROUND(I638*H638,2)</f>
        <v>0</v>
      </c>
      <c r="BL638" s="18" t="s">
        <v>262</v>
      </c>
      <c r="BM638" s="210" t="s">
        <v>740</v>
      </c>
    </row>
    <row r="639" s="2" customFormat="1">
      <c r="A639" s="39"/>
      <c r="B639" s="40"/>
      <c r="C639" s="41"/>
      <c r="D639" s="212" t="s">
        <v>159</v>
      </c>
      <c r="E639" s="41"/>
      <c r="F639" s="213" t="s">
        <v>741</v>
      </c>
      <c r="G639" s="41"/>
      <c r="H639" s="41"/>
      <c r="I639" s="214"/>
      <c r="J639" s="41"/>
      <c r="K639" s="41"/>
      <c r="L639" s="45"/>
      <c r="M639" s="215"/>
      <c r="N639" s="216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159</v>
      </c>
      <c r="AU639" s="18" t="s">
        <v>86</v>
      </c>
    </row>
    <row r="640" s="2" customFormat="1" ht="44.25" customHeight="1">
      <c r="A640" s="39"/>
      <c r="B640" s="40"/>
      <c r="C640" s="199" t="s">
        <v>742</v>
      </c>
      <c r="D640" s="199" t="s">
        <v>153</v>
      </c>
      <c r="E640" s="200" t="s">
        <v>743</v>
      </c>
      <c r="F640" s="201" t="s">
        <v>744</v>
      </c>
      <c r="G640" s="202" t="s">
        <v>84</v>
      </c>
      <c r="H640" s="203">
        <v>1.55</v>
      </c>
      <c r="I640" s="204"/>
      <c r="J640" s="205">
        <f>ROUND(I640*H640,2)</f>
        <v>0</v>
      </c>
      <c r="K640" s="201" t="s">
        <v>156</v>
      </c>
      <c r="L640" s="45"/>
      <c r="M640" s="206" t="s">
        <v>19</v>
      </c>
      <c r="N640" s="207" t="s">
        <v>46</v>
      </c>
      <c r="O640" s="85"/>
      <c r="P640" s="208">
        <f>O640*H640</f>
        <v>0</v>
      </c>
      <c r="Q640" s="208">
        <v>0</v>
      </c>
      <c r="R640" s="208">
        <f>Q640*H640</f>
        <v>0</v>
      </c>
      <c r="S640" s="208">
        <v>0</v>
      </c>
      <c r="T640" s="209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10" t="s">
        <v>262</v>
      </c>
      <c r="AT640" s="210" t="s">
        <v>153</v>
      </c>
      <c r="AU640" s="210" t="s">
        <v>86</v>
      </c>
      <c r="AY640" s="18" t="s">
        <v>151</v>
      </c>
      <c r="BE640" s="211">
        <f>IF(N640="základní",J640,0)</f>
        <v>0</v>
      </c>
      <c r="BF640" s="211">
        <f>IF(N640="snížená",J640,0)</f>
        <v>0</v>
      </c>
      <c r="BG640" s="211">
        <f>IF(N640="zákl. přenesená",J640,0)</f>
        <v>0</v>
      </c>
      <c r="BH640" s="211">
        <f>IF(N640="sníž. přenesená",J640,0)</f>
        <v>0</v>
      </c>
      <c r="BI640" s="211">
        <f>IF(N640="nulová",J640,0)</f>
        <v>0</v>
      </c>
      <c r="BJ640" s="18" t="s">
        <v>80</v>
      </c>
      <c r="BK640" s="211">
        <f>ROUND(I640*H640,2)</f>
        <v>0</v>
      </c>
      <c r="BL640" s="18" t="s">
        <v>262</v>
      </c>
      <c r="BM640" s="210" t="s">
        <v>745</v>
      </c>
    </row>
    <row r="641" s="2" customFormat="1">
      <c r="A641" s="39"/>
      <c r="B641" s="40"/>
      <c r="C641" s="41"/>
      <c r="D641" s="212" t="s">
        <v>159</v>
      </c>
      <c r="E641" s="41"/>
      <c r="F641" s="213" t="s">
        <v>746</v>
      </c>
      <c r="G641" s="41"/>
      <c r="H641" s="41"/>
      <c r="I641" s="214"/>
      <c r="J641" s="41"/>
      <c r="K641" s="41"/>
      <c r="L641" s="45"/>
      <c r="M641" s="215"/>
      <c r="N641" s="216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159</v>
      </c>
      <c r="AU641" s="18" t="s">
        <v>86</v>
      </c>
    </row>
    <row r="642" s="13" customFormat="1">
      <c r="A642" s="13"/>
      <c r="B642" s="217"/>
      <c r="C642" s="218"/>
      <c r="D642" s="219" t="s">
        <v>161</v>
      </c>
      <c r="E642" s="220" t="s">
        <v>19</v>
      </c>
      <c r="F642" s="221" t="s">
        <v>162</v>
      </c>
      <c r="G642" s="218"/>
      <c r="H642" s="220" t="s">
        <v>19</v>
      </c>
      <c r="I642" s="222"/>
      <c r="J642" s="218"/>
      <c r="K642" s="218"/>
      <c r="L642" s="223"/>
      <c r="M642" s="224"/>
      <c r="N642" s="225"/>
      <c r="O642" s="225"/>
      <c r="P642" s="225"/>
      <c r="Q642" s="225"/>
      <c r="R642" s="225"/>
      <c r="S642" s="225"/>
      <c r="T642" s="226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27" t="s">
        <v>161</v>
      </c>
      <c r="AU642" s="227" t="s">
        <v>86</v>
      </c>
      <c r="AV642" s="13" t="s">
        <v>80</v>
      </c>
      <c r="AW642" s="13" t="s">
        <v>34</v>
      </c>
      <c r="AX642" s="13" t="s">
        <v>75</v>
      </c>
      <c r="AY642" s="227" t="s">
        <v>151</v>
      </c>
    </row>
    <row r="643" s="13" customFormat="1">
      <c r="A643" s="13"/>
      <c r="B643" s="217"/>
      <c r="C643" s="218"/>
      <c r="D643" s="219" t="s">
        <v>161</v>
      </c>
      <c r="E643" s="220" t="s">
        <v>19</v>
      </c>
      <c r="F643" s="221" t="s">
        <v>238</v>
      </c>
      <c r="G643" s="218"/>
      <c r="H643" s="220" t="s">
        <v>19</v>
      </c>
      <c r="I643" s="222"/>
      <c r="J643" s="218"/>
      <c r="K643" s="218"/>
      <c r="L643" s="223"/>
      <c r="M643" s="224"/>
      <c r="N643" s="225"/>
      <c r="O643" s="225"/>
      <c r="P643" s="225"/>
      <c r="Q643" s="225"/>
      <c r="R643" s="225"/>
      <c r="S643" s="225"/>
      <c r="T643" s="22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27" t="s">
        <v>161</v>
      </c>
      <c r="AU643" s="227" t="s">
        <v>86</v>
      </c>
      <c r="AV643" s="13" t="s">
        <v>80</v>
      </c>
      <c r="AW643" s="13" t="s">
        <v>34</v>
      </c>
      <c r="AX643" s="13" t="s">
        <v>75</v>
      </c>
      <c r="AY643" s="227" t="s">
        <v>151</v>
      </c>
    </row>
    <row r="644" s="14" customFormat="1">
      <c r="A644" s="14"/>
      <c r="B644" s="228"/>
      <c r="C644" s="229"/>
      <c r="D644" s="219" t="s">
        <v>161</v>
      </c>
      <c r="E644" s="230" t="s">
        <v>19</v>
      </c>
      <c r="F644" s="231" t="s">
        <v>747</v>
      </c>
      <c r="G644" s="229"/>
      <c r="H644" s="232">
        <v>1.55</v>
      </c>
      <c r="I644" s="233"/>
      <c r="J644" s="229"/>
      <c r="K644" s="229"/>
      <c r="L644" s="234"/>
      <c r="M644" s="235"/>
      <c r="N644" s="236"/>
      <c r="O644" s="236"/>
      <c r="P644" s="236"/>
      <c r="Q644" s="236"/>
      <c r="R644" s="236"/>
      <c r="S644" s="236"/>
      <c r="T644" s="23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38" t="s">
        <v>161</v>
      </c>
      <c r="AU644" s="238" t="s">
        <v>86</v>
      </c>
      <c r="AV644" s="14" t="s">
        <v>86</v>
      </c>
      <c r="AW644" s="14" t="s">
        <v>34</v>
      </c>
      <c r="AX644" s="14" t="s">
        <v>75</v>
      </c>
      <c r="AY644" s="238" t="s">
        <v>151</v>
      </c>
    </row>
    <row r="645" s="15" customFormat="1">
      <c r="A645" s="15"/>
      <c r="B645" s="239"/>
      <c r="C645" s="240"/>
      <c r="D645" s="219" t="s">
        <v>161</v>
      </c>
      <c r="E645" s="241" t="s">
        <v>19</v>
      </c>
      <c r="F645" s="242" t="s">
        <v>165</v>
      </c>
      <c r="G645" s="240"/>
      <c r="H645" s="243">
        <v>1.55</v>
      </c>
      <c r="I645" s="244"/>
      <c r="J645" s="240"/>
      <c r="K645" s="240"/>
      <c r="L645" s="245"/>
      <c r="M645" s="246"/>
      <c r="N645" s="247"/>
      <c r="O645" s="247"/>
      <c r="P645" s="247"/>
      <c r="Q645" s="247"/>
      <c r="R645" s="247"/>
      <c r="S645" s="247"/>
      <c r="T645" s="248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49" t="s">
        <v>161</v>
      </c>
      <c r="AU645" s="249" t="s">
        <v>86</v>
      </c>
      <c r="AV645" s="15" t="s">
        <v>157</v>
      </c>
      <c r="AW645" s="15" t="s">
        <v>34</v>
      </c>
      <c r="AX645" s="15" t="s">
        <v>80</v>
      </c>
      <c r="AY645" s="249" t="s">
        <v>151</v>
      </c>
    </row>
    <row r="646" s="2" customFormat="1" ht="16.5" customHeight="1">
      <c r="A646" s="39"/>
      <c r="B646" s="40"/>
      <c r="C646" s="250" t="s">
        <v>748</v>
      </c>
      <c r="D646" s="250" t="s">
        <v>296</v>
      </c>
      <c r="E646" s="251" t="s">
        <v>749</v>
      </c>
      <c r="F646" s="252" t="s">
        <v>750</v>
      </c>
      <c r="G646" s="253" t="s">
        <v>271</v>
      </c>
      <c r="H646" s="254">
        <v>0.001</v>
      </c>
      <c r="I646" s="255"/>
      <c r="J646" s="256">
        <f>ROUND(I646*H646,2)</f>
        <v>0</v>
      </c>
      <c r="K646" s="252" t="s">
        <v>156</v>
      </c>
      <c r="L646" s="257"/>
      <c r="M646" s="258" t="s">
        <v>19</v>
      </c>
      <c r="N646" s="259" t="s">
        <v>46</v>
      </c>
      <c r="O646" s="85"/>
      <c r="P646" s="208">
        <f>O646*H646</f>
        <v>0</v>
      </c>
      <c r="Q646" s="208">
        <v>1</v>
      </c>
      <c r="R646" s="208">
        <f>Q646*H646</f>
        <v>0.001</v>
      </c>
      <c r="S646" s="208">
        <v>0</v>
      </c>
      <c r="T646" s="209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10" t="s">
        <v>93</v>
      </c>
      <c r="AT646" s="210" t="s">
        <v>296</v>
      </c>
      <c r="AU646" s="210" t="s">
        <v>86</v>
      </c>
      <c r="AY646" s="18" t="s">
        <v>151</v>
      </c>
      <c r="BE646" s="211">
        <f>IF(N646="základní",J646,0)</f>
        <v>0</v>
      </c>
      <c r="BF646" s="211">
        <f>IF(N646="snížená",J646,0)</f>
        <v>0</v>
      </c>
      <c r="BG646" s="211">
        <f>IF(N646="zákl. přenesená",J646,0)</f>
        <v>0</v>
      </c>
      <c r="BH646" s="211">
        <f>IF(N646="sníž. přenesená",J646,0)</f>
        <v>0</v>
      </c>
      <c r="BI646" s="211">
        <f>IF(N646="nulová",J646,0)</f>
        <v>0</v>
      </c>
      <c r="BJ646" s="18" t="s">
        <v>80</v>
      </c>
      <c r="BK646" s="211">
        <f>ROUND(I646*H646,2)</f>
        <v>0</v>
      </c>
      <c r="BL646" s="18" t="s">
        <v>262</v>
      </c>
      <c r="BM646" s="210" t="s">
        <v>751</v>
      </c>
    </row>
    <row r="647" s="14" customFormat="1">
      <c r="A647" s="14"/>
      <c r="B647" s="228"/>
      <c r="C647" s="229"/>
      <c r="D647" s="219" t="s">
        <v>161</v>
      </c>
      <c r="E647" s="229"/>
      <c r="F647" s="231" t="s">
        <v>752</v>
      </c>
      <c r="G647" s="229"/>
      <c r="H647" s="232">
        <v>0.001</v>
      </c>
      <c r="I647" s="233"/>
      <c r="J647" s="229"/>
      <c r="K647" s="229"/>
      <c r="L647" s="234"/>
      <c r="M647" s="235"/>
      <c r="N647" s="236"/>
      <c r="O647" s="236"/>
      <c r="P647" s="236"/>
      <c r="Q647" s="236"/>
      <c r="R647" s="236"/>
      <c r="S647" s="236"/>
      <c r="T647" s="237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38" t="s">
        <v>161</v>
      </c>
      <c r="AU647" s="238" t="s">
        <v>86</v>
      </c>
      <c r="AV647" s="14" t="s">
        <v>86</v>
      </c>
      <c r="AW647" s="14" t="s">
        <v>4</v>
      </c>
      <c r="AX647" s="14" t="s">
        <v>80</v>
      </c>
      <c r="AY647" s="238" t="s">
        <v>151</v>
      </c>
    </row>
    <row r="648" s="2" customFormat="1" ht="37.8" customHeight="1">
      <c r="A648" s="39"/>
      <c r="B648" s="40"/>
      <c r="C648" s="199" t="s">
        <v>753</v>
      </c>
      <c r="D648" s="199" t="s">
        <v>153</v>
      </c>
      <c r="E648" s="200" t="s">
        <v>754</v>
      </c>
      <c r="F648" s="201" t="s">
        <v>755</v>
      </c>
      <c r="G648" s="202" t="s">
        <v>84</v>
      </c>
      <c r="H648" s="203">
        <v>1.55</v>
      </c>
      <c r="I648" s="204"/>
      <c r="J648" s="205">
        <f>ROUND(I648*H648,2)</f>
        <v>0</v>
      </c>
      <c r="K648" s="201" t="s">
        <v>156</v>
      </c>
      <c r="L648" s="45"/>
      <c r="M648" s="206" t="s">
        <v>19</v>
      </c>
      <c r="N648" s="207" t="s">
        <v>46</v>
      </c>
      <c r="O648" s="85"/>
      <c r="P648" s="208">
        <f>O648*H648</f>
        <v>0</v>
      </c>
      <c r="Q648" s="208">
        <v>0.00040000000000000002</v>
      </c>
      <c r="R648" s="208">
        <f>Q648*H648</f>
        <v>0.00062</v>
      </c>
      <c r="S648" s="208">
        <v>0</v>
      </c>
      <c r="T648" s="209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10" t="s">
        <v>262</v>
      </c>
      <c r="AT648" s="210" t="s">
        <v>153</v>
      </c>
      <c r="AU648" s="210" t="s">
        <v>86</v>
      </c>
      <c r="AY648" s="18" t="s">
        <v>151</v>
      </c>
      <c r="BE648" s="211">
        <f>IF(N648="základní",J648,0)</f>
        <v>0</v>
      </c>
      <c r="BF648" s="211">
        <f>IF(N648="snížená",J648,0)</f>
        <v>0</v>
      </c>
      <c r="BG648" s="211">
        <f>IF(N648="zákl. přenesená",J648,0)</f>
        <v>0</v>
      </c>
      <c r="BH648" s="211">
        <f>IF(N648="sníž. přenesená",J648,0)</f>
        <v>0</v>
      </c>
      <c r="BI648" s="211">
        <f>IF(N648="nulová",J648,0)</f>
        <v>0</v>
      </c>
      <c r="BJ648" s="18" t="s">
        <v>80</v>
      </c>
      <c r="BK648" s="211">
        <f>ROUND(I648*H648,2)</f>
        <v>0</v>
      </c>
      <c r="BL648" s="18" t="s">
        <v>262</v>
      </c>
      <c r="BM648" s="210" t="s">
        <v>756</v>
      </c>
    </row>
    <row r="649" s="2" customFormat="1">
      <c r="A649" s="39"/>
      <c r="B649" s="40"/>
      <c r="C649" s="41"/>
      <c r="D649" s="212" t="s">
        <v>159</v>
      </c>
      <c r="E649" s="41"/>
      <c r="F649" s="213" t="s">
        <v>757</v>
      </c>
      <c r="G649" s="41"/>
      <c r="H649" s="41"/>
      <c r="I649" s="214"/>
      <c r="J649" s="41"/>
      <c r="K649" s="41"/>
      <c r="L649" s="45"/>
      <c r="M649" s="215"/>
      <c r="N649" s="216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159</v>
      </c>
      <c r="AU649" s="18" t="s">
        <v>86</v>
      </c>
    </row>
    <row r="650" s="2" customFormat="1" ht="44.25" customHeight="1">
      <c r="A650" s="39"/>
      <c r="B650" s="40"/>
      <c r="C650" s="250" t="s">
        <v>758</v>
      </c>
      <c r="D650" s="250" t="s">
        <v>296</v>
      </c>
      <c r="E650" s="251" t="s">
        <v>759</v>
      </c>
      <c r="F650" s="252" t="s">
        <v>760</v>
      </c>
      <c r="G650" s="253" t="s">
        <v>84</v>
      </c>
      <c r="H650" s="254">
        <v>1.8069999999999999</v>
      </c>
      <c r="I650" s="255"/>
      <c r="J650" s="256">
        <f>ROUND(I650*H650,2)</f>
        <v>0</v>
      </c>
      <c r="K650" s="252" t="s">
        <v>156</v>
      </c>
      <c r="L650" s="257"/>
      <c r="M650" s="258" t="s">
        <v>19</v>
      </c>
      <c r="N650" s="259" t="s">
        <v>46</v>
      </c>
      <c r="O650" s="85"/>
      <c r="P650" s="208">
        <f>O650*H650</f>
        <v>0</v>
      </c>
      <c r="Q650" s="208">
        <v>0.0054000000000000003</v>
      </c>
      <c r="R650" s="208">
        <f>Q650*H650</f>
        <v>0.0097578000000000005</v>
      </c>
      <c r="S650" s="208">
        <v>0</v>
      </c>
      <c r="T650" s="209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10" t="s">
        <v>93</v>
      </c>
      <c r="AT650" s="210" t="s">
        <v>296</v>
      </c>
      <c r="AU650" s="210" t="s">
        <v>86</v>
      </c>
      <c r="AY650" s="18" t="s">
        <v>151</v>
      </c>
      <c r="BE650" s="211">
        <f>IF(N650="základní",J650,0)</f>
        <v>0</v>
      </c>
      <c r="BF650" s="211">
        <f>IF(N650="snížená",J650,0)</f>
        <v>0</v>
      </c>
      <c r="BG650" s="211">
        <f>IF(N650="zákl. přenesená",J650,0)</f>
        <v>0</v>
      </c>
      <c r="BH650" s="211">
        <f>IF(N650="sníž. přenesená",J650,0)</f>
        <v>0</v>
      </c>
      <c r="BI650" s="211">
        <f>IF(N650="nulová",J650,0)</f>
        <v>0</v>
      </c>
      <c r="BJ650" s="18" t="s">
        <v>80</v>
      </c>
      <c r="BK650" s="211">
        <f>ROUND(I650*H650,2)</f>
        <v>0</v>
      </c>
      <c r="BL650" s="18" t="s">
        <v>262</v>
      </c>
      <c r="BM650" s="210" t="s">
        <v>761</v>
      </c>
    </row>
    <row r="651" s="14" customFormat="1">
      <c r="A651" s="14"/>
      <c r="B651" s="228"/>
      <c r="C651" s="229"/>
      <c r="D651" s="219" t="s">
        <v>161</v>
      </c>
      <c r="E651" s="229"/>
      <c r="F651" s="231" t="s">
        <v>762</v>
      </c>
      <c r="G651" s="229"/>
      <c r="H651" s="232">
        <v>1.8069999999999999</v>
      </c>
      <c r="I651" s="233"/>
      <c r="J651" s="229"/>
      <c r="K651" s="229"/>
      <c r="L651" s="234"/>
      <c r="M651" s="235"/>
      <c r="N651" s="236"/>
      <c r="O651" s="236"/>
      <c r="P651" s="236"/>
      <c r="Q651" s="236"/>
      <c r="R651" s="236"/>
      <c r="S651" s="236"/>
      <c r="T651" s="237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38" t="s">
        <v>161</v>
      </c>
      <c r="AU651" s="238" t="s">
        <v>86</v>
      </c>
      <c r="AV651" s="14" t="s">
        <v>86</v>
      </c>
      <c r="AW651" s="14" t="s">
        <v>4</v>
      </c>
      <c r="AX651" s="14" t="s">
        <v>80</v>
      </c>
      <c r="AY651" s="238" t="s">
        <v>151</v>
      </c>
    </row>
    <row r="652" s="2" customFormat="1" ht="44.25" customHeight="1">
      <c r="A652" s="39"/>
      <c r="B652" s="40"/>
      <c r="C652" s="199" t="s">
        <v>763</v>
      </c>
      <c r="D652" s="199" t="s">
        <v>153</v>
      </c>
      <c r="E652" s="200" t="s">
        <v>764</v>
      </c>
      <c r="F652" s="201" t="s">
        <v>765</v>
      </c>
      <c r="G652" s="202" t="s">
        <v>766</v>
      </c>
      <c r="H652" s="260"/>
      <c r="I652" s="204"/>
      <c r="J652" s="205">
        <f>ROUND(I652*H652,2)</f>
        <v>0</v>
      </c>
      <c r="K652" s="201" t="s">
        <v>156</v>
      </c>
      <c r="L652" s="45"/>
      <c r="M652" s="206" t="s">
        <v>19</v>
      </c>
      <c r="N652" s="207" t="s">
        <v>46</v>
      </c>
      <c r="O652" s="85"/>
      <c r="P652" s="208">
        <f>O652*H652</f>
        <v>0</v>
      </c>
      <c r="Q652" s="208">
        <v>0</v>
      </c>
      <c r="R652" s="208">
        <f>Q652*H652</f>
        <v>0</v>
      </c>
      <c r="S652" s="208">
        <v>0</v>
      </c>
      <c r="T652" s="20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0" t="s">
        <v>262</v>
      </c>
      <c r="AT652" s="210" t="s">
        <v>153</v>
      </c>
      <c r="AU652" s="210" t="s">
        <v>86</v>
      </c>
      <c r="AY652" s="18" t="s">
        <v>151</v>
      </c>
      <c r="BE652" s="211">
        <f>IF(N652="základní",J652,0)</f>
        <v>0</v>
      </c>
      <c r="BF652" s="211">
        <f>IF(N652="snížená",J652,0)</f>
        <v>0</v>
      </c>
      <c r="BG652" s="211">
        <f>IF(N652="zákl. přenesená",J652,0)</f>
        <v>0</v>
      </c>
      <c r="BH652" s="211">
        <f>IF(N652="sníž. přenesená",J652,0)</f>
        <v>0</v>
      </c>
      <c r="BI652" s="211">
        <f>IF(N652="nulová",J652,0)</f>
        <v>0</v>
      </c>
      <c r="BJ652" s="18" t="s">
        <v>80</v>
      </c>
      <c r="BK652" s="211">
        <f>ROUND(I652*H652,2)</f>
        <v>0</v>
      </c>
      <c r="BL652" s="18" t="s">
        <v>262</v>
      </c>
      <c r="BM652" s="210" t="s">
        <v>767</v>
      </c>
    </row>
    <row r="653" s="2" customFormat="1">
      <c r="A653" s="39"/>
      <c r="B653" s="40"/>
      <c r="C653" s="41"/>
      <c r="D653" s="212" t="s">
        <v>159</v>
      </c>
      <c r="E653" s="41"/>
      <c r="F653" s="213" t="s">
        <v>768</v>
      </c>
      <c r="G653" s="41"/>
      <c r="H653" s="41"/>
      <c r="I653" s="214"/>
      <c r="J653" s="41"/>
      <c r="K653" s="41"/>
      <c r="L653" s="45"/>
      <c r="M653" s="215"/>
      <c r="N653" s="216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159</v>
      </c>
      <c r="AU653" s="18" t="s">
        <v>86</v>
      </c>
    </row>
    <row r="654" s="12" customFormat="1" ht="22.8" customHeight="1">
      <c r="A654" s="12"/>
      <c r="B654" s="183"/>
      <c r="C654" s="184"/>
      <c r="D654" s="185" t="s">
        <v>74</v>
      </c>
      <c r="E654" s="197" t="s">
        <v>769</v>
      </c>
      <c r="F654" s="197" t="s">
        <v>770</v>
      </c>
      <c r="G654" s="184"/>
      <c r="H654" s="184"/>
      <c r="I654" s="187"/>
      <c r="J654" s="198">
        <f>BK654</f>
        <v>0</v>
      </c>
      <c r="K654" s="184"/>
      <c r="L654" s="189"/>
      <c r="M654" s="190"/>
      <c r="N654" s="191"/>
      <c r="O654" s="191"/>
      <c r="P654" s="192">
        <f>SUM(P655:P720)</f>
        <v>0</v>
      </c>
      <c r="Q654" s="191"/>
      <c r="R654" s="192">
        <f>SUM(R655:R720)</f>
        <v>0.70124249999999999</v>
      </c>
      <c r="S654" s="191"/>
      <c r="T654" s="193">
        <f>SUM(T655:T720)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194" t="s">
        <v>86</v>
      </c>
      <c r="AT654" s="195" t="s">
        <v>74</v>
      </c>
      <c r="AU654" s="195" t="s">
        <v>80</v>
      </c>
      <c r="AY654" s="194" t="s">
        <v>151</v>
      </c>
      <c r="BK654" s="196">
        <f>SUM(BK655:BK720)</f>
        <v>0</v>
      </c>
    </row>
    <row r="655" s="2" customFormat="1" ht="37.8" customHeight="1">
      <c r="A655" s="39"/>
      <c r="B655" s="40"/>
      <c r="C655" s="199" t="s">
        <v>771</v>
      </c>
      <c r="D655" s="199" t="s">
        <v>153</v>
      </c>
      <c r="E655" s="200" t="s">
        <v>772</v>
      </c>
      <c r="F655" s="201" t="s">
        <v>773</v>
      </c>
      <c r="G655" s="202" t="s">
        <v>84</v>
      </c>
      <c r="H655" s="203">
        <v>18.5</v>
      </c>
      <c r="I655" s="204"/>
      <c r="J655" s="205">
        <f>ROUND(I655*H655,2)</f>
        <v>0</v>
      </c>
      <c r="K655" s="201" t="s">
        <v>156</v>
      </c>
      <c r="L655" s="45"/>
      <c r="M655" s="206" t="s">
        <v>19</v>
      </c>
      <c r="N655" s="207" t="s">
        <v>46</v>
      </c>
      <c r="O655" s="85"/>
      <c r="P655" s="208">
        <f>O655*H655</f>
        <v>0</v>
      </c>
      <c r="Q655" s="208">
        <v>0</v>
      </c>
      <c r="R655" s="208">
        <f>Q655*H655</f>
        <v>0</v>
      </c>
      <c r="S655" s="208">
        <v>0</v>
      </c>
      <c r="T655" s="209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10" t="s">
        <v>262</v>
      </c>
      <c r="AT655" s="210" t="s">
        <v>153</v>
      </c>
      <c r="AU655" s="210" t="s">
        <v>86</v>
      </c>
      <c r="AY655" s="18" t="s">
        <v>151</v>
      </c>
      <c r="BE655" s="211">
        <f>IF(N655="základní",J655,0)</f>
        <v>0</v>
      </c>
      <c r="BF655" s="211">
        <f>IF(N655="snížená",J655,0)</f>
        <v>0</v>
      </c>
      <c r="BG655" s="211">
        <f>IF(N655="zákl. přenesená",J655,0)</f>
        <v>0</v>
      </c>
      <c r="BH655" s="211">
        <f>IF(N655="sníž. přenesená",J655,0)</f>
        <v>0</v>
      </c>
      <c r="BI655" s="211">
        <f>IF(N655="nulová",J655,0)</f>
        <v>0</v>
      </c>
      <c r="BJ655" s="18" t="s">
        <v>80</v>
      </c>
      <c r="BK655" s="211">
        <f>ROUND(I655*H655,2)</f>
        <v>0</v>
      </c>
      <c r="BL655" s="18" t="s">
        <v>262</v>
      </c>
      <c r="BM655" s="210" t="s">
        <v>774</v>
      </c>
    </row>
    <row r="656" s="2" customFormat="1">
      <c r="A656" s="39"/>
      <c r="B656" s="40"/>
      <c r="C656" s="41"/>
      <c r="D656" s="212" t="s">
        <v>159</v>
      </c>
      <c r="E656" s="41"/>
      <c r="F656" s="213" t="s">
        <v>775</v>
      </c>
      <c r="G656" s="41"/>
      <c r="H656" s="41"/>
      <c r="I656" s="214"/>
      <c r="J656" s="41"/>
      <c r="K656" s="41"/>
      <c r="L656" s="45"/>
      <c r="M656" s="215"/>
      <c r="N656" s="216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159</v>
      </c>
      <c r="AU656" s="18" t="s">
        <v>86</v>
      </c>
    </row>
    <row r="657" s="13" customFormat="1">
      <c r="A657" s="13"/>
      <c r="B657" s="217"/>
      <c r="C657" s="218"/>
      <c r="D657" s="219" t="s">
        <v>161</v>
      </c>
      <c r="E657" s="220" t="s">
        <v>19</v>
      </c>
      <c r="F657" s="221" t="s">
        <v>162</v>
      </c>
      <c r="G657" s="218"/>
      <c r="H657" s="220" t="s">
        <v>19</v>
      </c>
      <c r="I657" s="222"/>
      <c r="J657" s="218"/>
      <c r="K657" s="218"/>
      <c r="L657" s="223"/>
      <c r="M657" s="224"/>
      <c r="N657" s="225"/>
      <c r="O657" s="225"/>
      <c r="P657" s="225"/>
      <c r="Q657" s="225"/>
      <c r="R657" s="225"/>
      <c r="S657" s="225"/>
      <c r="T657" s="22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27" t="s">
        <v>161</v>
      </c>
      <c r="AU657" s="227" t="s">
        <v>86</v>
      </c>
      <c r="AV657" s="13" t="s">
        <v>80</v>
      </c>
      <c r="AW657" s="13" t="s">
        <v>34</v>
      </c>
      <c r="AX657" s="13" t="s">
        <v>75</v>
      </c>
      <c r="AY657" s="227" t="s">
        <v>151</v>
      </c>
    </row>
    <row r="658" s="13" customFormat="1">
      <c r="A658" s="13"/>
      <c r="B658" s="217"/>
      <c r="C658" s="218"/>
      <c r="D658" s="219" t="s">
        <v>161</v>
      </c>
      <c r="E658" s="220" t="s">
        <v>19</v>
      </c>
      <c r="F658" s="221" t="s">
        <v>188</v>
      </c>
      <c r="G658" s="218"/>
      <c r="H658" s="220" t="s">
        <v>19</v>
      </c>
      <c r="I658" s="222"/>
      <c r="J658" s="218"/>
      <c r="K658" s="218"/>
      <c r="L658" s="223"/>
      <c r="M658" s="224"/>
      <c r="N658" s="225"/>
      <c r="O658" s="225"/>
      <c r="P658" s="225"/>
      <c r="Q658" s="225"/>
      <c r="R658" s="225"/>
      <c r="S658" s="225"/>
      <c r="T658" s="22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27" t="s">
        <v>161</v>
      </c>
      <c r="AU658" s="227" t="s">
        <v>86</v>
      </c>
      <c r="AV658" s="13" t="s">
        <v>80</v>
      </c>
      <c r="AW658" s="13" t="s">
        <v>34</v>
      </c>
      <c r="AX658" s="13" t="s">
        <v>75</v>
      </c>
      <c r="AY658" s="227" t="s">
        <v>151</v>
      </c>
    </row>
    <row r="659" s="14" customFormat="1">
      <c r="A659" s="14"/>
      <c r="B659" s="228"/>
      <c r="C659" s="229"/>
      <c r="D659" s="219" t="s">
        <v>161</v>
      </c>
      <c r="E659" s="230" t="s">
        <v>19</v>
      </c>
      <c r="F659" s="231" t="s">
        <v>776</v>
      </c>
      <c r="G659" s="229"/>
      <c r="H659" s="232">
        <v>18.5</v>
      </c>
      <c r="I659" s="233"/>
      <c r="J659" s="229"/>
      <c r="K659" s="229"/>
      <c r="L659" s="234"/>
      <c r="M659" s="235"/>
      <c r="N659" s="236"/>
      <c r="O659" s="236"/>
      <c r="P659" s="236"/>
      <c r="Q659" s="236"/>
      <c r="R659" s="236"/>
      <c r="S659" s="236"/>
      <c r="T659" s="23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38" t="s">
        <v>161</v>
      </c>
      <c r="AU659" s="238" t="s">
        <v>86</v>
      </c>
      <c r="AV659" s="14" t="s">
        <v>86</v>
      </c>
      <c r="AW659" s="14" t="s">
        <v>34</v>
      </c>
      <c r="AX659" s="14" t="s">
        <v>75</v>
      </c>
      <c r="AY659" s="238" t="s">
        <v>151</v>
      </c>
    </row>
    <row r="660" s="15" customFormat="1">
      <c r="A660" s="15"/>
      <c r="B660" s="239"/>
      <c r="C660" s="240"/>
      <c r="D660" s="219" t="s">
        <v>161</v>
      </c>
      <c r="E660" s="241" t="s">
        <v>19</v>
      </c>
      <c r="F660" s="242" t="s">
        <v>165</v>
      </c>
      <c r="G660" s="240"/>
      <c r="H660" s="243">
        <v>18.5</v>
      </c>
      <c r="I660" s="244"/>
      <c r="J660" s="240"/>
      <c r="K660" s="240"/>
      <c r="L660" s="245"/>
      <c r="M660" s="246"/>
      <c r="N660" s="247"/>
      <c r="O660" s="247"/>
      <c r="P660" s="247"/>
      <c r="Q660" s="247"/>
      <c r="R660" s="247"/>
      <c r="S660" s="247"/>
      <c r="T660" s="248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49" t="s">
        <v>161</v>
      </c>
      <c r="AU660" s="249" t="s">
        <v>86</v>
      </c>
      <c r="AV660" s="15" t="s">
        <v>157</v>
      </c>
      <c r="AW660" s="15" t="s">
        <v>34</v>
      </c>
      <c r="AX660" s="15" t="s">
        <v>80</v>
      </c>
      <c r="AY660" s="249" t="s">
        <v>151</v>
      </c>
    </row>
    <row r="661" s="2" customFormat="1" ht="16.5" customHeight="1">
      <c r="A661" s="39"/>
      <c r="B661" s="40"/>
      <c r="C661" s="250" t="s">
        <v>777</v>
      </c>
      <c r="D661" s="250" t="s">
        <v>296</v>
      </c>
      <c r="E661" s="251" t="s">
        <v>778</v>
      </c>
      <c r="F661" s="252" t="s">
        <v>779</v>
      </c>
      <c r="G661" s="253" t="s">
        <v>780</v>
      </c>
      <c r="H661" s="254">
        <v>5.5499999999999998</v>
      </c>
      <c r="I661" s="255"/>
      <c r="J661" s="256">
        <f>ROUND(I661*H661,2)</f>
        <v>0</v>
      </c>
      <c r="K661" s="252" t="s">
        <v>156</v>
      </c>
      <c r="L661" s="257"/>
      <c r="M661" s="258" t="s">
        <v>19</v>
      </c>
      <c r="N661" s="259" t="s">
        <v>46</v>
      </c>
      <c r="O661" s="85"/>
      <c r="P661" s="208">
        <f>O661*H661</f>
        <v>0</v>
      </c>
      <c r="Q661" s="208">
        <v>0.001</v>
      </c>
      <c r="R661" s="208">
        <f>Q661*H661</f>
        <v>0.0055500000000000002</v>
      </c>
      <c r="S661" s="208">
        <v>0</v>
      </c>
      <c r="T661" s="209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10" t="s">
        <v>93</v>
      </c>
      <c r="AT661" s="210" t="s">
        <v>296</v>
      </c>
      <c r="AU661" s="210" t="s">
        <v>86</v>
      </c>
      <c r="AY661" s="18" t="s">
        <v>151</v>
      </c>
      <c r="BE661" s="211">
        <f>IF(N661="základní",J661,0)</f>
        <v>0</v>
      </c>
      <c r="BF661" s="211">
        <f>IF(N661="snížená",J661,0)</f>
        <v>0</v>
      </c>
      <c r="BG661" s="211">
        <f>IF(N661="zákl. přenesená",J661,0)</f>
        <v>0</v>
      </c>
      <c r="BH661" s="211">
        <f>IF(N661="sníž. přenesená",J661,0)</f>
        <v>0</v>
      </c>
      <c r="BI661" s="211">
        <f>IF(N661="nulová",J661,0)</f>
        <v>0</v>
      </c>
      <c r="BJ661" s="18" t="s">
        <v>80</v>
      </c>
      <c r="BK661" s="211">
        <f>ROUND(I661*H661,2)</f>
        <v>0</v>
      </c>
      <c r="BL661" s="18" t="s">
        <v>262</v>
      </c>
      <c r="BM661" s="210" t="s">
        <v>781</v>
      </c>
    </row>
    <row r="662" s="13" customFormat="1">
      <c r="A662" s="13"/>
      <c r="B662" s="217"/>
      <c r="C662" s="218"/>
      <c r="D662" s="219" t="s">
        <v>161</v>
      </c>
      <c r="E662" s="220" t="s">
        <v>19</v>
      </c>
      <c r="F662" s="221" t="s">
        <v>188</v>
      </c>
      <c r="G662" s="218"/>
      <c r="H662" s="220" t="s">
        <v>19</v>
      </c>
      <c r="I662" s="222"/>
      <c r="J662" s="218"/>
      <c r="K662" s="218"/>
      <c r="L662" s="223"/>
      <c r="M662" s="224"/>
      <c r="N662" s="225"/>
      <c r="O662" s="225"/>
      <c r="P662" s="225"/>
      <c r="Q662" s="225"/>
      <c r="R662" s="225"/>
      <c r="S662" s="225"/>
      <c r="T662" s="22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27" t="s">
        <v>161</v>
      </c>
      <c r="AU662" s="227" t="s">
        <v>86</v>
      </c>
      <c r="AV662" s="13" t="s">
        <v>80</v>
      </c>
      <c r="AW662" s="13" t="s">
        <v>34</v>
      </c>
      <c r="AX662" s="13" t="s">
        <v>75</v>
      </c>
      <c r="AY662" s="227" t="s">
        <v>151</v>
      </c>
    </row>
    <row r="663" s="14" customFormat="1">
      <c r="A663" s="14"/>
      <c r="B663" s="228"/>
      <c r="C663" s="229"/>
      <c r="D663" s="219" t="s">
        <v>161</v>
      </c>
      <c r="E663" s="230" t="s">
        <v>19</v>
      </c>
      <c r="F663" s="231" t="s">
        <v>782</v>
      </c>
      <c r="G663" s="229"/>
      <c r="H663" s="232">
        <v>5.5499999999999998</v>
      </c>
      <c r="I663" s="233"/>
      <c r="J663" s="229"/>
      <c r="K663" s="229"/>
      <c r="L663" s="234"/>
      <c r="M663" s="235"/>
      <c r="N663" s="236"/>
      <c r="O663" s="236"/>
      <c r="P663" s="236"/>
      <c r="Q663" s="236"/>
      <c r="R663" s="236"/>
      <c r="S663" s="236"/>
      <c r="T663" s="237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38" t="s">
        <v>161</v>
      </c>
      <c r="AU663" s="238" t="s">
        <v>86</v>
      </c>
      <c r="AV663" s="14" t="s">
        <v>86</v>
      </c>
      <c r="AW663" s="14" t="s">
        <v>34</v>
      </c>
      <c r="AX663" s="14" t="s">
        <v>75</v>
      </c>
      <c r="AY663" s="238" t="s">
        <v>151</v>
      </c>
    </row>
    <row r="664" s="15" customFormat="1">
      <c r="A664" s="15"/>
      <c r="B664" s="239"/>
      <c r="C664" s="240"/>
      <c r="D664" s="219" t="s">
        <v>161</v>
      </c>
      <c r="E664" s="241" t="s">
        <v>19</v>
      </c>
      <c r="F664" s="242" t="s">
        <v>165</v>
      </c>
      <c r="G664" s="240"/>
      <c r="H664" s="243">
        <v>5.5499999999999998</v>
      </c>
      <c r="I664" s="244"/>
      <c r="J664" s="240"/>
      <c r="K664" s="240"/>
      <c r="L664" s="245"/>
      <c r="M664" s="246"/>
      <c r="N664" s="247"/>
      <c r="O664" s="247"/>
      <c r="P664" s="247"/>
      <c r="Q664" s="247"/>
      <c r="R664" s="247"/>
      <c r="S664" s="247"/>
      <c r="T664" s="248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49" t="s">
        <v>161</v>
      </c>
      <c r="AU664" s="249" t="s">
        <v>86</v>
      </c>
      <c r="AV664" s="15" t="s">
        <v>157</v>
      </c>
      <c r="AW664" s="15" t="s">
        <v>34</v>
      </c>
      <c r="AX664" s="15" t="s">
        <v>80</v>
      </c>
      <c r="AY664" s="249" t="s">
        <v>151</v>
      </c>
    </row>
    <row r="665" s="2" customFormat="1" ht="24.15" customHeight="1">
      <c r="A665" s="39"/>
      <c r="B665" s="40"/>
      <c r="C665" s="199" t="s">
        <v>783</v>
      </c>
      <c r="D665" s="199" t="s">
        <v>153</v>
      </c>
      <c r="E665" s="200" t="s">
        <v>784</v>
      </c>
      <c r="F665" s="201" t="s">
        <v>785</v>
      </c>
      <c r="G665" s="202" t="s">
        <v>84</v>
      </c>
      <c r="H665" s="203">
        <v>18.5</v>
      </c>
      <c r="I665" s="204"/>
      <c r="J665" s="205">
        <f>ROUND(I665*H665,2)</f>
        <v>0</v>
      </c>
      <c r="K665" s="201" t="s">
        <v>156</v>
      </c>
      <c r="L665" s="45"/>
      <c r="M665" s="206" t="s">
        <v>19</v>
      </c>
      <c r="N665" s="207" t="s">
        <v>46</v>
      </c>
      <c r="O665" s="85"/>
      <c r="P665" s="208">
        <f>O665*H665</f>
        <v>0</v>
      </c>
      <c r="Q665" s="208">
        <v>0.00036000000000000002</v>
      </c>
      <c r="R665" s="208">
        <f>Q665*H665</f>
        <v>0.0066600000000000001</v>
      </c>
      <c r="S665" s="208">
        <v>0</v>
      </c>
      <c r="T665" s="209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10" t="s">
        <v>262</v>
      </c>
      <c r="AT665" s="210" t="s">
        <v>153</v>
      </c>
      <c r="AU665" s="210" t="s">
        <v>86</v>
      </c>
      <c r="AY665" s="18" t="s">
        <v>151</v>
      </c>
      <c r="BE665" s="211">
        <f>IF(N665="základní",J665,0)</f>
        <v>0</v>
      </c>
      <c r="BF665" s="211">
        <f>IF(N665="snížená",J665,0)</f>
        <v>0</v>
      </c>
      <c r="BG665" s="211">
        <f>IF(N665="zákl. přenesená",J665,0)</f>
        <v>0</v>
      </c>
      <c r="BH665" s="211">
        <f>IF(N665="sníž. přenesená",J665,0)</f>
        <v>0</v>
      </c>
      <c r="BI665" s="211">
        <f>IF(N665="nulová",J665,0)</f>
        <v>0</v>
      </c>
      <c r="BJ665" s="18" t="s">
        <v>80</v>
      </c>
      <c r="BK665" s="211">
        <f>ROUND(I665*H665,2)</f>
        <v>0</v>
      </c>
      <c r="BL665" s="18" t="s">
        <v>262</v>
      </c>
      <c r="BM665" s="210" t="s">
        <v>786</v>
      </c>
    </row>
    <row r="666" s="2" customFormat="1">
      <c r="A666" s="39"/>
      <c r="B666" s="40"/>
      <c r="C666" s="41"/>
      <c r="D666" s="212" t="s">
        <v>159</v>
      </c>
      <c r="E666" s="41"/>
      <c r="F666" s="213" t="s">
        <v>787</v>
      </c>
      <c r="G666" s="41"/>
      <c r="H666" s="41"/>
      <c r="I666" s="214"/>
      <c r="J666" s="41"/>
      <c r="K666" s="41"/>
      <c r="L666" s="45"/>
      <c r="M666" s="215"/>
      <c r="N666" s="216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159</v>
      </c>
      <c r="AU666" s="18" t="s">
        <v>86</v>
      </c>
    </row>
    <row r="667" s="13" customFormat="1">
      <c r="A667" s="13"/>
      <c r="B667" s="217"/>
      <c r="C667" s="218"/>
      <c r="D667" s="219" t="s">
        <v>161</v>
      </c>
      <c r="E667" s="220" t="s">
        <v>19</v>
      </c>
      <c r="F667" s="221" t="s">
        <v>188</v>
      </c>
      <c r="G667" s="218"/>
      <c r="H667" s="220" t="s">
        <v>19</v>
      </c>
      <c r="I667" s="222"/>
      <c r="J667" s="218"/>
      <c r="K667" s="218"/>
      <c r="L667" s="223"/>
      <c r="M667" s="224"/>
      <c r="N667" s="225"/>
      <c r="O667" s="225"/>
      <c r="P667" s="225"/>
      <c r="Q667" s="225"/>
      <c r="R667" s="225"/>
      <c r="S667" s="225"/>
      <c r="T667" s="22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27" t="s">
        <v>161</v>
      </c>
      <c r="AU667" s="227" t="s">
        <v>86</v>
      </c>
      <c r="AV667" s="13" t="s">
        <v>80</v>
      </c>
      <c r="AW667" s="13" t="s">
        <v>34</v>
      </c>
      <c r="AX667" s="13" t="s">
        <v>75</v>
      </c>
      <c r="AY667" s="227" t="s">
        <v>151</v>
      </c>
    </row>
    <row r="668" s="14" customFormat="1">
      <c r="A668" s="14"/>
      <c r="B668" s="228"/>
      <c r="C668" s="229"/>
      <c r="D668" s="219" t="s">
        <v>161</v>
      </c>
      <c r="E668" s="230" t="s">
        <v>19</v>
      </c>
      <c r="F668" s="231" t="s">
        <v>776</v>
      </c>
      <c r="G668" s="229"/>
      <c r="H668" s="232">
        <v>18.5</v>
      </c>
      <c r="I668" s="233"/>
      <c r="J668" s="229"/>
      <c r="K668" s="229"/>
      <c r="L668" s="234"/>
      <c r="M668" s="235"/>
      <c r="N668" s="236"/>
      <c r="O668" s="236"/>
      <c r="P668" s="236"/>
      <c r="Q668" s="236"/>
      <c r="R668" s="236"/>
      <c r="S668" s="236"/>
      <c r="T668" s="237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38" t="s">
        <v>161</v>
      </c>
      <c r="AU668" s="238" t="s">
        <v>86</v>
      </c>
      <c r="AV668" s="14" t="s">
        <v>86</v>
      </c>
      <c r="AW668" s="14" t="s">
        <v>34</v>
      </c>
      <c r="AX668" s="14" t="s">
        <v>75</v>
      </c>
      <c r="AY668" s="238" t="s">
        <v>151</v>
      </c>
    </row>
    <row r="669" s="15" customFormat="1">
      <c r="A669" s="15"/>
      <c r="B669" s="239"/>
      <c r="C669" s="240"/>
      <c r="D669" s="219" t="s">
        <v>161</v>
      </c>
      <c r="E669" s="241" t="s">
        <v>19</v>
      </c>
      <c r="F669" s="242" t="s">
        <v>165</v>
      </c>
      <c r="G669" s="240"/>
      <c r="H669" s="243">
        <v>18.5</v>
      </c>
      <c r="I669" s="244"/>
      <c r="J669" s="240"/>
      <c r="K669" s="240"/>
      <c r="L669" s="245"/>
      <c r="M669" s="246"/>
      <c r="N669" s="247"/>
      <c r="O669" s="247"/>
      <c r="P669" s="247"/>
      <c r="Q669" s="247"/>
      <c r="R669" s="247"/>
      <c r="S669" s="247"/>
      <c r="T669" s="248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49" t="s">
        <v>161</v>
      </c>
      <c r="AU669" s="249" t="s">
        <v>86</v>
      </c>
      <c r="AV669" s="15" t="s">
        <v>157</v>
      </c>
      <c r="AW669" s="15" t="s">
        <v>34</v>
      </c>
      <c r="AX669" s="15" t="s">
        <v>80</v>
      </c>
      <c r="AY669" s="249" t="s">
        <v>151</v>
      </c>
    </row>
    <row r="670" s="2" customFormat="1" ht="55.5" customHeight="1">
      <c r="A670" s="39"/>
      <c r="B670" s="40"/>
      <c r="C670" s="250" t="s">
        <v>788</v>
      </c>
      <c r="D670" s="250" t="s">
        <v>296</v>
      </c>
      <c r="E670" s="251" t="s">
        <v>789</v>
      </c>
      <c r="F670" s="252" t="s">
        <v>790</v>
      </c>
      <c r="G670" s="253" t="s">
        <v>84</v>
      </c>
      <c r="H670" s="254">
        <v>21.274999999999999</v>
      </c>
      <c r="I670" s="255"/>
      <c r="J670" s="256">
        <f>ROUND(I670*H670,2)</f>
        <v>0</v>
      </c>
      <c r="K670" s="252" t="s">
        <v>156</v>
      </c>
      <c r="L670" s="257"/>
      <c r="M670" s="258" t="s">
        <v>19</v>
      </c>
      <c r="N670" s="259" t="s">
        <v>46</v>
      </c>
      <c r="O670" s="85"/>
      <c r="P670" s="208">
        <f>O670*H670</f>
        <v>0</v>
      </c>
      <c r="Q670" s="208">
        <v>0.0047000000000000002</v>
      </c>
      <c r="R670" s="208">
        <f>Q670*H670</f>
        <v>0.099992499999999998</v>
      </c>
      <c r="S670" s="208">
        <v>0</v>
      </c>
      <c r="T670" s="209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10" t="s">
        <v>93</v>
      </c>
      <c r="AT670" s="210" t="s">
        <v>296</v>
      </c>
      <c r="AU670" s="210" t="s">
        <v>86</v>
      </c>
      <c r="AY670" s="18" t="s">
        <v>151</v>
      </c>
      <c r="BE670" s="211">
        <f>IF(N670="základní",J670,0)</f>
        <v>0</v>
      </c>
      <c r="BF670" s="211">
        <f>IF(N670="snížená",J670,0)</f>
        <v>0</v>
      </c>
      <c r="BG670" s="211">
        <f>IF(N670="zákl. přenesená",J670,0)</f>
        <v>0</v>
      </c>
      <c r="BH670" s="211">
        <f>IF(N670="sníž. přenesená",J670,0)</f>
        <v>0</v>
      </c>
      <c r="BI670" s="211">
        <f>IF(N670="nulová",J670,0)</f>
        <v>0</v>
      </c>
      <c r="BJ670" s="18" t="s">
        <v>80</v>
      </c>
      <c r="BK670" s="211">
        <f>ROUND(I670*H670,2)</f>
        <v>0</v>
      </c>
      <c r="BL670" s="18" t="s">
        <v>262</v>
      </c>
      <c r="BM670" s="210" t="s">
        <v>791</v>
      </c>
    </row>
    <row r="671" s="13" customFormat="1">
      <c r="A671" s="13"/>
      <c r="B671" s="217"/>
      <c r="C671" s="218"/>
      <c r="D671" s="219" t="s">
        <v>161</v>
      </c>
      <c r="E671" s="220" t="s">
        <v>19</v>
      </c>
      <c r="F671" s="221" t="s">
        <v>188</v>
      </c>
      <c r="G671" s="218"/>
      <c r="H671" s="220" t="s">
        <v>19</v>
      </c>
      <c r="I671" s="222"/>
      <c r="J671" s="218"/>
      <c r="K671" s="218"/>
      <c r="L671" s="223"/>
      <c r="M671" s="224"/>
      <c r="N671" s="225"/>
      <c r="O671" s="225"/>
      <c r="P671" s="225"/>
      <c r="Q671" s="225"/>
      <c r="R671" s="225"/>
      <c r="S671" s="225"/>
      <c r="T671" s="22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27" t="s">
        <v>161</v>
      </c>
      <c r="AU671" s="227" t="s">
        <v>86</v>
      </c>
      <c r="AV671" s="13" t="s">
        <v>80</v>
      </c>
      <c r="AW671" s="13" t="s">
        <v>34</v>
      </c>
      <c r="AX671" s="13" t="s">
        <v>75</v>
      </c>
      <c r="AY671" s="227" t="s">
        <v>151</v>
      </c>
    </row>
    <row r="672" s="14" customFormat="1">
      <c r="A672" s="14"/>
      <c r="B672" s="228"/>
      <c r="C672" s="229"/>
      <c r="D672" s="219" t="s">
        <v>161</v>
      </c>
      <c r="E672" s="230" t="s">
        <v>19</v>
      </c>
      <c r="F672" s="231" t="s">
        <v>792</v>
      </c>
      <c r="G672" s="229"/>
      <c r="H672" s="232">
        <v>21.274999999999999</v>
      </c>
      <c r="I672" s="233"/>
      <c r="J672" s="229"/>
      <c r="K672" s="229"/>
      <c r="L672" s="234"/>
      <c r="M672" s="235"/>
      <c r="N672" s="236"/>
      <c r="O672" s="236"/>
      <c r="P672" s="236"/>
      <c r="Q672" s="236"/>
      <c r="R672" s="236"/>
      <c r="S672" s="236"/>
      <c r="T672" s="237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38" t="s">
        <v>161</v>
      </c>
      <c r="AU672" s="238" t="s">
        <v>86</v>
      </c>
      <c r="AV672" s="14" t="s">
        <v>86</v>
      </c>
      <c r="AW672" s="14" t="s">
        <v>34</v>
      </c>
      <c r="AX672" s="14" t="s">
        <v>75</v>
      </c>
      <c r="AY672" s="238" t="s">
        <v>151</v>
      </c>
    </row>
    <row r="673" s="15" customFormat="1">
      <c r="A673" s="15"/>
      <c r="B673" s="239"/>
      <c r="C673" s="240"/>
      <c r="D673" s="219" t="s">
        <v>161</v>
      </c>
      <c r="E673" s="241" t="s">
        <v>19</v>
      </c>
      <c r="F673" s="242" t="s">
        <v>165</v>
      </c>
      <c r="G673" s="240"/>
      <c r="H673" s="243">
        <v>21.274999999999999</v>
      </c>
      <c r="I673" s="244"/>
      <c r="J673" s="240"/>
      <c r="K673" s="240"/>
      <c r="L673" s="245"/>
      <c r="M673" s="246"/>
      <c r="N673" s="247"/>
      <c r="O673" s="247"/>
      <c r="P673" s="247"/>
      <c r="Q673" s="247"/>
      <c r="R673" s="247"/>
      <c r="S673" s="247"/>
      <c r="T673" s="248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49" t="s">
        <v>161</v>
      </c>
      <c r="AU673" s="249" t="s">
        <v>86</v>
      </c>
      <c r="AV673" s="15" t="s">
        <v>157</v>
      </c>
      <c r="AW673" s="15" t="s">
        <v>34</v>
      </c>
      <c r="AX673" s="15" t="s">
        <v>80</v>
      </c>
      <c r="AY673" s="249" t="s">
        <v>151</v>
      </c>
    </row>
    <row r="674" s="2" customFormat="1" ht="33" customHeight="1">
      <c r="A674" s="39"/>
      <c r="B674" s="40"/>
      <c r="C674" s="199" t="s">
        <v>793</v>
      </c>
      <c r="D674" s="199" t="s">
        <v>153</v>
      </c>
      <c r="E674" s="200" t="s">
        <v>794</v>
      </c>
      <c r="F674" s="201" t="s">
        <v>795</v>
      </c>
      <c r="G674" s="202" t="s">
        <v>84</v>
      </c>
      <c r="H674" s="203">
        <v>18.5</v>
      </c>
      <c r="I674" s="204"/>
      <c r="J674" s="205">
        <f>ROUND(I674*H674,2)</f>
        <v>0</v>
      </c>
      <c r="K674" s="201" t="s">
        <v>156</v>
      </c>
      <c r="L674" s="45"/>
      <c r="M674" s="206" t="s">
        <v>19</v>
      </c>
      <c r="N674" s="207" t="s">
        <v>46</v>
      </c>
      <c r="O674" s="85"/>
      <c r="P674" s="208">
        <f>O674*H674</f>
        <v>0</v>
      </c>
      <c r="Q674" s="208">
        <v>0</v>
      </c>
      <c r="R674" s="208">
        <f>Q674*H674</f>
        <v>0</v>
      </c>
      <c r="S674" s="208">
        <v>0</v>
      </c>
      <c r="T674" s="209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10" t="s">
        <v>262</v>
      </c>
      <c r="AT674" s="210" t="s">
        <v>153</v>
      </c>
      <c r="AU674" s="210" t="s">
        <v>86</v>
      </c>
      <c r="AY674" s="18" t="s">
        <v>151</v>
      </c>
      <c r="BE674" s="211">
        <f>IF(N674="základní",J674,0)</f>
        <v>0</v>
      </c>
      <c r="BF674" s="211">
        <f>IF(N674="snížená",J674,0)</f>
        <v>0</v>
      </c>
      <c r="BG674" s="211">
        <f>IF(N674="zákl. přenesená",J674,0)</f>
        <v>0</v>
      </c>
      <c r="BH674" s="211">
        <f>IF(N674="sníž. přenesená",J674,0)</f>
        <v>0</v>
      </c>
      <c r="BI674" s="211">
        <f>IF(N674="nulová",J674,0)</f>
        <v>0</v>
      </c>
      <c r="BJ674" s="18" t="s">
        <v>80</v>
      </c>
      <c r="BK674" s="211">
        <f>ROUND(I674*H674,2)</f>
        <v>0</v>
      </c>
      <c r="BL674" s="18" t="s">
        <v>262</v>
      </c>
      <c r="BM674" s="210" t="s">
        <v>796</v>
      </c>
    </row>
    <row r="675" s="2" customFormat="1">
      <c r="A675" s="39"/>
      <c r="B675" s="40"/>
      <c r="C675" s="41"/>
      <c r="D675" s="212" t="s">
        <v>159</v>
      </c>
      <c r="E675" s="41"/>
      <c r="F675" s="213" t="s">
        <v>797</v>
      </c>
      <c r="G675" s="41"/>
      <c r="H675" s="41"/>
      <c r="I675" s="214"/>
      <c r="J675" s="41"/>
      <c r="K675" s="41"/>
      <c r="L675" s="45"/>
      <c r="M675" s="215"/>
      <c r="N675" s="216"/>
      <c r="O675" s="85"/>
      <c r="P675" s="85"/>
      <c r="Q675" s="85"/>
      <c r="R675" s="85"/>
      <c r="S675" s="85"/>
      <c r="T675" s="86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159</v>
      </c>
      <c r="AU675" s="18" t="s">
        <v>86</v>
      </c>
    </row>
    <row r="676" s="13" customFormat="1">
      <c r="A676" s="13"/>
      <c r="B676" s="217"/>
      <c r="C676" s="218"/>
      <c r="D676" s="219" t="s">
        <v>161</v>
      </c>
      <c r="E676" s="220" t="s">
        <v>19</v>
      </c>
      <c r="F676" s="221" t="s">
        <v>188</v>
      </c>
      <c r="G676" s="218"/>
      <c r="H676" s="220" t="s">
        <v>19</v>
      </c>
      <c r="I676" s="222"/>
      <c r="J676" s="218"/>
      <c r="K676" s="218"/>
      <c r="L676" s="223"/>
      <c r="M676" s="224"/>
      <c r="N676" s="225"/>
      <c r="O676" s="225"/>
      <c r="P676" s="225"/>
      <c r="Q676" s="225"/>
      <c r="R676" s="225"/>
      <c r="S676" s="225"/>
      <c r="T676" s="22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27" t="s">
        <v>161</v>
      </c>
      <c r="AU676" s="227" t="s">
        <v>86</v>
      </c>
      <c r="AV676" s="13" t="s">
        <v>80</v>
      </c>
      <c r="AW676" s="13" t="s">
        <v>34</v>
      </c>
      <c r="AX676" s="13" t="s">
        <v>75</v>
      </c>
      <c r="AY676" s="227" t="s">
        <v>151</v>
      </c>
    </row>
    <row r="677" s="14" customFormat="1">
      <c r="A677" s="14"/>
      <c r="B677" s="228"/>
      <c r="C677" s="229"/>
      <c r="D677" s="219" t="s">
        <v>161</v>
      </c>
      <c r="E677" s="230" t="s">
        <v>19</v>
      </c>
      <c r="F677" s="231" t="s">
        <v>776</v>
      </c>
      <c r="G677" s="229"/>
      <c r="H677" s="232">
        <v>18.5</v>
      </c>
      <c r="I677" s="233"/>
      <c r="J677" s="229"/>
      <c r="K677" s="229"/>
      <c r="L677" s="234"/>
      <c r="M677" s="235"/>
      <c r="N677" s="236"/>
      <c r="O677" s="236"/>
      <c r="P677" s="236"/>
      <c r="Q677" s="236"/>
      <c r="R677" s="236"/>
      <c r="S677" s="236"/>
      <c r="T677" s="23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38" t="s">
        <v>161</v>
      </c>
      <c r="AU677" s="238" t="s">
        <v>86</v>
      </c>
      <c r="AV677" s="14" t="s">
        <v>86</v>
      </c>
      <c r="AW677" s="14" t="s">
        <v>34</v>
      </c>
      <c r="AX677" s="14" t="s">
        <v>75</v>
      </c>
      <c r="AY677" s="238" t="s">
        <v>151</v>
      </c>
    </row>
    <row r="678" s="15" customFormat="1">
      <c r="A678" s="15"/>
      <c r="B678" s="239"/>
      <c r="C678" s="240"/>
      <c r="D678" s="219" t="s">
        <v>161</v>
      </c>
      <c r="E678" s="241" t="s">
        <v>19</v>
      </c>
      <c r="F678" s="242" t="s">
        <v>165</v>
      </c>
      <c r="G678" s="240"/>
      <c r="H678" s="243">
        <v>18.5</v>
      </c>
      <c r="I678" s="244"/>
      <c r="J678" s="240"/>
      <c r="K678" s="240"/>
      <c r="L678" s="245"/>
      <c r="M678" s="246"/>
      <c r="N678" s="247"/>
      <c r="O678" s="247"/>
      <c r="P678" s="247"/>
      <c r="Q678" s="247"/>
      <c r="R678" s="247"/>
      <c r="S678" s="247"/>
      <c r="T678" s="248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49" t="s">
        <v>161</v>
      </c>
      <c r="AU678" s="249" t="s">
        <v>86</v>
      </c>
      <c r="AV678" s="15" t="s">
        <v>157</v>
      </c>
      <c r="AW678" s="15" t="s">
        <v>34</v>
      </c>
      <c r="AX678" s="15" t="s">
        <v>80</v>
      </c>
      <c r="AY678" s="249" t="s">
        <v>151</v>
      </c>
    </row>
    <row r="679" s="2" customFormat="1" ht="24.15" customHeight="1">
      <c r="A679" s="39"/>
      <c r="B679" s="40"/>
      <c r="C679" s="250" t="s">
        <v>798</v>
      </c>
      <c r="D679" s="250" t="s">
        <v>296</v>
      </c>
      <c r="E679" s="251" t="s">
        <v>799</v>
      </c>
      <c r="F679" s="252" t="s">
        <v>800</v>
      </c>
      <c r="G679" s="253" t="s">
        <v>84</v>
      </c>
      <c r="H679" s="254">
        <v>20.350000000000001</v>
      </c>
      <c r="I679" s="255"/>
      <c r="J679" s="256">
        <f>ROUND(I679*H679,2)</f>
        <v>0</v>
      </c>
      <c r="K679" s="252" t="s">
        <v>156</v>
      </c>
      <c r="L679" s="257"/>
      <c r="M679" s="258" t="s">
        <v>19</v>
      </c>
      <c r="N679" s="259" t="s">
        <v>46</v>
      </c>
      <c r="O679" s="85"/>
      <c r="P679" s="208">
        <f>O679*H679</f>
        <v>0</v>
      </c>
      <c r="Q679" s="208">
        <v>0.00029999999999999997</v>
      </c>
      <c r="R679" s="208">
        <f>Q679*H679</f>
        <v>0.0061050000000000002</v>
      </c>
      <c r="S679" s="208">
        <v>0</v>
      </c>
      <c r="T679" s="209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10" t="s">
        <v>93</v>
      </c>
      <c r="AT679" s="210" t="s">
        <v>296</v>
      </c>
      <c r="AU679" s="210" t="s">
        <v>86</v>
      </c>
      <c r="AY679" s="18" t="s">
        <v>151</v>
      </c>
      <c r="BE679" s="211">
        <f>IF(N679="základní",J679,0)</f>
        <v>0</v>
      </c>
      <c r="BF679" s="211">
        <f>IF(N679="snížená",J679,0)</f>
        <v>0</v>
      </c>
      <c r="BG679" s="211">
        <f>IF(N679="zákl. přenesená",J679,0)</f>
        <v>0</v>
      </c>
      <c r="BH679" s="211">
        <f>IF(N679="sníž. přenesená",J679,0)</f>
        <v>0</v>
      </c>
      <c r="BI679" s="211">
        <f>IF(N679="nulová",J679,0)</f>
        <v>0</v>
      </c>
      <c r="BJ679" s="18" t="s">
        <v>80</v>
      </c>
      <c r="BK679" s="211">
        <f>ROUND(I679*H679,2)</f>
        <v>0</v>
      </c>
      <c r="BL679" s="18" t="s">
        <v>262</v>
      </c>
      <c r="BM679" s="210" t="s">
        <v>801</v>
      </c>
    </row>
    <row r="680" s="13" customFormat="1">
      <c r="A680" s="13"/>
      <c r="B680" s="217"/>
      <c r="C680" s="218"/>
      <c r="D680" s="219" t="s">
        <v>161</v>
      </c>
      <c r="E680" s="220" t="s">
        <v>19</v>
      </c>
      <c r="F680" s="221" t="s">
        <v>188</v>
      </c>
      <c r="G680" s="218"/>
      <c r="H680" s="220" t="s">
        <v>19</v>
      </c>
      <c r="I680" s="222"/>
      <c r="J680" s="218"/>
      <c r="K680" s="218"/>
      <c r="L680" s="223"/>
      <c r="M680" s="224"/>
      <c r="N680" s="225"/>
      <c r="O680" s="225"/>
      <c r="P680" s="225"/>
      <c r="Q680" s="225"/>
      <c r="R680" s="225"/>
      <c r="S680" s="225"/>
      <c r="T680" s="22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27" t="s">
        <v>161</v>
      </c>
      <c r="AU680" s="227" t="s">
        <v>86</v>
      </c>
      <c r="AV680" s="13" t="s">
        <v>80</v>
      </c>
      <c r="AW680" s="13" t="s">
        <v>34</v>
      </c>
      <c r="AX680" s="13" t="s">
        <v>75</v>
      </c>
      <c r="AY680" s="227" t="s">
        <v>151</v>
      </c>
    </row>
    <row r="681" s="14" customFormat="1">
      <c r="A681" s="14"/>
      <c r="B681" s="228"/>
      <c r="C681" s="229"/>
      <c r="D681" s="219" t="s">
        <v>161</v>
      </c>
      <c r="E681" s="230" t="s">
        <v>19</v>
      </c>
      <c r="F681" s="231" t="s">
        <v>802</v>
      </c>
      <c r="G681" s="229"/>
      <c r="H681" s="232">
        <v>20.350000000000001</v>
      </c>
      <c r="I681" s="233"/>
      <c r="J681" s="229"/>
      <c r="K681" s="229"/>
      <c r="L681" s="234"/>
      <c r="M681" s="235"/>
      <c r="N681" s="236"/>
      <c r="O681" s="236"/>
      <c r="P681" s="236"/>
      <c r="Q681" s="236"/>
      <c r="R681" s="236"/>
      <c r="S681" s="236"/>
      <c r="T681" s="237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38" t="s">
        <v>161</v>
      </c>
      <c r="AU681" s="238" t="s">
        <v>86</v>
      </c>
      <c r="AV681" s="14" t="s">
        <v>86</v>
      </c>
      <c r="AW681" s="14" t="s">
        <v>34</v>
      </c>
      <c r="AX681" s="14" t="s">
        <v>75</v>
      </c>
      <c r="AY681" s="238" t="s">
        <v>151</v>
      </c>
    </row>
    <row r="682" s="15" customFormat="1">
      <c r="A682" s="15"/>
      <c r="B682" s="239"/>
      <c r="C682" s="240"/>
      <c r="D682" s="219" t="s">
        <v>161</v>
      </c>
      <c r="E682" s="241" t="s">
        <v>19</v>
      </c>
      <c r="F682" s="242" t="s">
        <v>165</v>
      </c>
      <c r="G682" s="240"/>
      <c r="H682" s="243">
        <v>20.350000000000001</v>
      </c>
      <c r="I682" s="244"/>
      <c r="J682" s="240"/>
      <c r="K682" s="240"/>
      <c r="L682" s="245"/>
      <c r="M682" s="246"/>
      <c r="N682" s="247"/>
      <c r="O682" s="247"/>
      <c r="P682" s="247"/>
      <c r="Q682" s="247"/>
      <c r="R682" s="247"/>
      <c r="S682" s="247"/>
      <c r="T682" s="248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49" t="s">
        <v>161</v>
      </c>
      <c r="AU682" s="249" t="s">
        <v>86</v>
      </c>
      <c r="AV682" s="15" t="s">
        <v>157</v>
      </c>
      <c r="AW682" s="15" t="s">
        <v>34</v>
      </c>
      <c r="AX682" s="15" t="s">
        <v>80</v>
      </c>
      <c r="AY682" s="249" t="s">
        <v>151</v>
      </c>
    </row>
    <row r="683" s="2" customFormat="1" ht="33" customHeight="1">
      <c r="A683" s="39"/>
      <c r="B683" s="40"/>
      <c r="C683" s="199" t="s">
        <v>803</v>
      </c>
      <c r="D683" s="199" t="s">
        <v>153</v>
      </c>
      <c r="E683" s="200" t="s">
        <v>804</v>
      </c>
      <c r="F683" s="201" t="s">
        <v>805</v>
      </c>
      <c r="G683" s="202" t="s">
        <v>84</v>
      </c>
      <c r="H683" s="203">
        <v>18.5</v>
      </c>
      <c r="I683" s="204"/>
      <c r="J683" s="205">
        <f>ROUND(I683*H683,2)</f>
        <v>0</v>
      </c>
      <c r="K683" s="201" t="s">
        <v>156</v>
      </c>
      <c r="L683" s="45"/>
      <c r="M683" s="206" t="s">
        <v>19</v>
      </c>
      <c r="N683" s="207" t="s">
        <v>46</v>
      </c>
      <c r="O683" s="85"/>
      <c r="P683" s="208">
        <f>O683*H683</f>
        <v>0</v>
      </c>
      <c r="Q683" s="208">
        <v>0</v>
      </c>
      <c r="R683" s="208">
        <f>Q683*H683</f>
        <v>0</v>
      </c>
      <c r="S683" s="208">
        <v>0</v>
      </c>
      <c r="T683" s="20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10" t="s">
        <v>262</v>
      </c>
      <c r="AT683" s="210" t="s">
        <v>153</v>
      </c>
      <c r="AU683" s="210" t="s">
        <v>86</v>
      </c>
      <c r="AY683" s="18" t="s">
        <v>151</v>
      </c>
      <c r="BE683" s="211">
        <f>IF(N683="základní",J683,0)</f>
        <v>0</v>
      </c>
      <c r="BF683" s="211">
        <f>IF(N683="snížená",J683,0)</f>
        <v>0</v>
      </c>
      <c r="BG683" s="211">
        <f>IF(N683="zákl. přenesená",J683,0)</f>
        <v>0</v>
      </c>
      <c r="BH683" s="211">
        <f>IF(N683="sníž. přenesená",J683,0)</f>
        <v>0</v>
      </c>
      <c r="BI683" s="211">
        <f>IF(N683="nulová",J683,0)</f>
        <v>0</v>
      </c>
      <c r="BJ683" s="18" t="s">
        <v>80</v>
      </c>
      <c r="BK683" s="211">
        <f>ROUND(I683*H683,2)</f>
        <v>0</v>
      </c>
      <c r="BL683" s="18" t="s">
        <v>262</v>
      </c>
      <c r="BM683" s="210" t="s">
        <v>806</v>
      </c>
    </row>
    <row r="684" s="2" customFormat="1">
      <c r="A684" s="39"/>
      <c r="B684" s="40"/>
      <c r="C684" s="41"/>
      <c r="D684" s="212" t="s">
        <v>159</v>
      </c>
      <c r="E684" s="41"/>
      <c r="F684" s="213" t="s">
        <v>807</v>
      </c>
      <c r="G684" s="41"/>
      <c r="H684" s="41"/>
      <c r="I684" s="214"/>
      <c r="J684" s="41"/>
      <c r="K684" s="41"/>
      <c r="L684" s="45"/>
      <c r="M684" s="215"/>
      <c r="N684" s="216"/>
      <c r="O684" s="85"/>
      <c r="P684" s="85"/>
      <c r="Q684" s="85"/>
      <c r="R684" s="85"/>
      <c r="S684" s="85"/>
      <c r="T684" s="86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159</v>
      </c>
      <c r="AU684" s="18" t="s">
        <v>86</v>
      </c>
    </row>
    <row r="685" s="13" customFormat="1">
      <c r="A685" s="13"/>
      <c r="B685" s="217"/>
      <c r="C685" s="218"/>
      <c r="D685" s="219" t="s">
        <v>161</v>
      </c>
      <c r="E685" s="220" t="s">
        <v>19</v>
      </c>
      <c r="F685" s="221" t="s">
        <v>188</v>
      </c>
      <c r="G685" s="218"/>
      <c r="H685" s="220" t="s">
        <v>19</v>
      </c>
      <c r="I685" s="222"/>
      <c r="J685" s="218"/>
      <c r="K685" s="218"/>
      <c r="L685" s="223"/>
      <c r="M685" s="224"/>
      <c r="N685" s="225"/>
      <c r="O685" s="225"/>
      <c r="P685" s="225"/>
      <c r="Q685" s="225"/>
      <c r="R685" s="225"/>
      <c r="S685" s="225"/>
      <c r="T685" s="22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27" t="s">
        <v>161</v>
      </c>
      <c r="AU685" s="227" t="s">
        <v>86</v>
      </c>
      <c r="AV685" s="13" t="s">
        <v>80</v>
      </c>
      <c r="AW685" s="13" t="s">
        <v>34</v>
      </c>
      <c r="AX685" s="13" t="s">
        <v>75</v>
      </c>
      <c r="AY685" s="227" t="s">
        <v>151</v>
      </c>
    </row>
    <row r="686" s="14" customFormat="1">
      <c r="A686" s="14"/>
      <c r="B686" s="228"/>
      <c r="C686" s="229"/>
      <c r="D686" s="219" t="s">
        <v>161</v>
      </c>
      <c r="E686" s="230" t="s">
        <v>19</v>
      </c>
      <c r="F686" s="231" t="s">
        <v>776</v>
      </c>
      <c r="G686" s="229"/>
      <c r="H686" s="232">
        <v>18.5</v>
      </c>
      <c r="I686" s="233"/>
      <c r="J686" s="229"/>
      <c r="K686" s="229"/>
      <c r="L686" s="234"/>
      <c r="M686" s="235"/>
      <c r="N686" s="236"/>
      <c r="O686" s="236"/>
      <c r="P686" s="236"/>
      <c r="Q686" s="236"/>
      <c r="R686" s="236"/>
      <c r="S686" s="236"/>
      <c r="T686" s="23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38" t="s">
        <v>161</v>
      </c>
      <c r="AU686" s="238" t="s">
        <v>86</v>
      </c>
      <c r="AV686" s="14" t="s">
        <v>86</v>
      </c>
      <c r="AW686" s="14" t="s">
        <v>34</v>
      </c>
      <c r="AX686" s="14" t="s">
        <v>75</v>
      </c>
      <c r="AY686" s="238" t="s">
        <v>151</v>
      </c>
    </row>
    <row r="687" s="15" customFormat="1">
      <c r="A687" s="15"/>
      <c r="B687" s="239"/>
      <c r="C687" s="240"/>
      <c r="D687" s="219" t="s">
        <v>161</v>
      </c>
      <c r="E687" s="241" t="s">
        <v>19</v>
      </c>
      <c r="F687" s="242" t="s">
        <v>165</v>
      </c>
      <c r="G687" s="240"/>
      <c r="H687" s="243">
        <v>18.5</v>
      </c>
      <c r="I687" s="244"/>
      <c r="J687" s="240"/>
      <c r="K687" s="240"/>
      <c r="L687" s="245"/>
      <c r="M687" s="246"/>
      <c r="N687" s="247"/>
      <c r="O687" s="247"/>
      <c r="P687" s="247"/>
      <c r="Q687" s="247"/>
      <c r="R687" s="247"/>
      <c r="S687" s="247"/>
      <c r="T687" s="248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49" t="s">
        <v>161</v>
      </c>
      <c r="AU687" s="249" t="s">
        <v>86</v>
      </c>
      <c r="AV687" s="15" t="s">
        <v>157</v>
      </c>
      <c r="AW687" s="15" t="s">
        <v>34</v>
      </c>
      <c r="AX687" s="15" t="s">
        <v>80</v>
      </c>
      <c r="AY687" s="249" t="s">
        <v>151</v>
      </c>
    </row>
    <row r="688" s="2" customFormat="1" ht="24.15" customHeight="1">
      <c r="A688" s="39"/>
      <c r="B688" s="40"/>
      <c r="C688" s="250" t="s">
        <v>808</v>
      </c>
      <c r="D688" s="250" t="s">
        <v>296</v>
      </c>
      <c r="E688" s="251" t="s">
        <v>809</v>
      </c>
      <c r="F688" s="252" t="s">
        <v>810</v>
      </c>
      <c r="G688" s="253" t="s">
        <v>84</v>
      </c>
      <c r="H688" s="254">
        <v>20.350000000000001</v>
      </c>
      <c r="I688" s="255"/>
      <c r="J688" s="256">
        <f>ROUND(I688*H688,2)</f>
        <v>0</v>
      </c>
      <c r="K688" s="252" t="s">
        <v>156</v>
      </c>
      <c r="L688" s="257"/>
      <c r="M688" s="258" t="s">
        <v>19</v>
      </c>
      <c r="N688" s="259" t="s">
        <v>46</v>
      </c>
      <c r="O688" s="85"/>
      <c r="P688" s="208">
        <f>O688*H688</f>
        <v>0</v>
      </c>
      <c r="Q688" s="208">
        <v>0.00020000000000000001</v>
      </c>
      <c r="R688" s="208">
        <f>Q688*H688</f>
        <v>0.0040700000000000007</v>
      </c>
      <c r="S688" s="208">
        <v>0</v>
      </c>
      <c r="T688" s="209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10" t="s">
        <v>93</v>
      </c>
      <c r="AT688" s="210" t="s">
        <v>296</v>
      </c>
      <c r="AU688" s="210" t="s">
        <v>86</v>
      </c>
      <c r="AY688" s="18" t="s">
        <v>151</v>
      </c>
      <c r="BE688" s="211">
        <f>IF(N688="základní",J688,0)</f>
        <v>0</v>
      </c>
      <c r="BF688" s="211">
        <f>IF(N688="snížená",J688,0)</f>
        <v>0</v>
      </c>
      <c r="BG688" s="211">
        <f>IF(N688="zákl. přenesená",J688,0)</f>
        <v>0</v>
      </c>
      <c r="BH688" s="211">
        <f>IF(N688="sníž. přenesená",J688,0)</f>
        <v>0</v>
      </c>
      <c r="BI688" s="211">
        <f>IF(N688="nulová",J688,0)</f>
        <v>0</v>
      </c>
      <c r="BJ688" s="18" t="s">
        <v>80</v>
      </c>
      <c r="BK688" s="211">
        <f>ROUND(I688*H688,2)</f>
        <v>0</v>
      </c>
      <c r="BL688" s="18" t="s">
        <v>262</v>
      </c>
      <c r="BM688" s="210" t="s">
        <v>811</v>
      </c>
    </row>
    <row r="689" s="13" customFormat="1">
      <c r="A689" s="13"/>
      <c r="B689" s="217"/>
      <c r="C689" s="218"/>
      <c r="D689" s="219" t="s">
        <v>161</v>
      </c>
      <c r="E689" s="220" t="s">
        <v>19</v>
      </c>
      <c r="F689" s="221" t="s">
        <v>188</v>
      </c>
      <c r="G689" s="218"/>
      <c r="H689" s="220" t="s">
        <v>19</v>
      </c>
      <c r="I689" s="222"/>
      <c r="J689" s="218"/>
      <c r="K689" s="218"/>
      <c r="L689" s="223"/>
      <c r="M689" s="224"/>
      <c r="N689" s="225"/>
      <c r="O689" s="225"/>
      <c r="P689" s="225"/>
      <c r="Q689" s="225"/>
      <c r="R689" s="225"/>
      <c r="S689" s="225"/>
      <c r="T689" s="22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27" t="s">
        <v>161</v>
      </c>
      <c r="AU689" s="227" t="s">
        <v>86</v>
      </c>
      <c r="AV689" s="13" t="s">
        <v>80</v>
      </c>
      <c r="AW689" s="13" t="s">
        <v>34</v>
      </c>
      <c r="AX689" s="13" t="s">
        <v>75</v>
      </c>
      <c r="AY689" s="227" t="s">
        <v>151</v>
      </c>
    </row>
    <row r="690" s="14" customFormat="1">
      <c r="A690" s="14"/>
      <c r="B690" s="228"/>
      <c r="C690" s="229"/>
      <c r="D690" s="219" t="s">
        <v>161</v>
      </c>
      <c r="E690" s="230" t="s">
        <v>19</v>
      </c>
      <c r="F690" s="231" t="s">
        <v>802</v>
      </c>
      <c r="G690" s="229"/>
      <c r="H690" s="232">
        <v>20.350000000000001</v>
      </c>
      <c r="I690" s="233"/>
      <c r="J690" s="229"/>
      <c r="K690" s="229"/>
      <c r="L690" s="234"/>
      <c r="M690" s="235"/>
      <c r="N690" s="236"/>
      <c r="O690" s="236"/>
      <c r="P690" s="236"/>
      <c r="Q690" s="236"/>
      <c r="R690" s="236"/>
      <c r="S690" s="236"/>
      <c r="T690" s="237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38" t="s">
        <v>161</v>
      </c>
      <c r="AU690" s="238" t="s">
        <v>86</v>
      </c>
      <c r="AV690" s="14" t="s">
        <v>86</v>
      </c>
      <c r="AW690" s="14" t="s">
        <v>34</v>
      </c>
      <c r="AX690" s="14" t="s">
        <v>75</v>
      </c>
      <c r="AY690" s="238" t="s">
        <v>151</v>
      </c>
    </row>
    <row r="691" s="15" customFormat="1">
      <c r="A691" s="15"/>
      <c r="B691" s="239"/>
      <c r="C691" s="240"/>
      <c r="D691" s="219" t="s">
        <v>161</v>
      </c>
      <c r="E691" s="241" t="s">
        <v>19</v>
      </c>
      <c r="F691" s="242" t="s">
        <v>165</v>
      </c>
      <c r="G691" s="240"/>
      <c r="H691" s="243">
        <v>20.350000000000001</v>
      </c>
      <c r="I691" s="244"/>
      <c r="J691" s="240"/>
      <c r="K691" s="240"/>
      <c r="L691" s="245"/>
      <c r="M691" s="246"/>
      <c r="N691" s="247"/>
      <c r="O691" s="247"/>
      <c r="P691" s="247"/>
      <c r="Q691" s="247"/>
      <c r="R691" s="247"/>
      <c r="S691" s="247"/>
      <c r="T691" s="248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49" t="s">
        <v>161</v>
      </c>
      <c r="AU691" s="249" t="s">
        <v>86</v>
      </c>
      <c r="AV691" s="15" t="s">
        <v>157</v>
      </c>
      <c r="AW691" s="15" t="s">
        <v>34</v>
      </c>
      <c r="AX691" s="15" t="s">
        <v>80</v>
      </c>
      <c r="AY691" s="249" t="s">
        <v>151</v>
      </c>
    </row>
    <row r="692" s="2" customFormat="1" ht="44.25" customHeight="1">
      <c r="A692" s="39"/>
      <c r="B692" s="40"/>
      <c r="C692" s="199" t="s">
        <v>812</v>
      </c>
      <c r="D692" s="199" t="s">
        <v>153</v>
      </c>
      <c r="E692" s="200" t="s">
        <v>813</v>
      </c>
      <c r="F692" s="201" t="s">
        <v>814</v>
      </c>
      <c r="G692" s="202" t="s">
        <v>84</v>
      </c>
      <c r="H692" s="203">
        <v>18.5</v>
      </c>
      <c r="I692" s="204"/>
      <c r="J692" s="205">
        <f>ROUND(I692*H692,2)</f>
        <v>0</v>
      </c>
      <c r="K692" s="201" t="s">
        <v>156</v>
      </c>
      <c r="L692" s="45"/>
      <c r="M692" s="206" t="s">
        <v>19</v>
      </c>
      <c r="N692" s="207" t="s">
        <v>46</v>
      </c>
      <c r="O692" s="85"/>
      <c r="P692" s="208">
        <f>O692*H692</f>
        <v>0</v>
      </c>
      <c r="Q692" s="208">
        <v>0</v>
      </c>
      <c r="R692" s="208">
        <f>Q692*H692</f>
        <v>0</v>
      </c>
      <c r="S692" s="208">
        <v>0</v>
      </c>
      <c r="T692" s="209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10" t="s">
        <v>262</v>
      </c>
      <c r="AT692" s="210" t="s">
        <v>153</v>
      </c>
      <c r="AU692" s="210" t="s">
        <v>86</v>
      </c>
      <c r="AY692" s="18" t="s">
        <v>151</v>
      </c>
      <c r="BE692" s="211">
        <f>IF(N692="základní",J692,0)</f>
        <v>0</v>
      </c>
      <c r="BF692" s="211">
        <f>IF(N692="snížená",J692,0)</f>
        <v>0</v>
      </c>
      <c r="BG692" s="211">
        <f>IF(N692="zákl. přenesená",J692,0)</f>
        <v>0</v>
      </c>
      <c r="BH692" s="211">
        <f>IF(N692="sníž. přenesená",J692,0)</f>
        <v>0</v>
      </c>
      <c r="BI692" s="211">
        <f>IF(N692="nulová",J692,0)</f>
        <v>0</v>
      </c>
      <c r="BJ692" s="18" t="s">
        <v>80</v>
      </c>
      <c r="BK692" s="211">
        <f>ROUND(I692*H692,2)</f>
        <v>0</v>
      </c>
      <c r="BL692" s="18" t="s">
        <v>262</v>
      </c>
      <c r="BM692" s="210" t="s">
        <v>815</v>
      </c>
    </row>
    <row r="693" s="2" customFormat="1">
      <c r="A693" s="39"/>
      <c r="B693" s="40"/>
      <c r="C693" s="41"/>
      <c r="D693" s="212" t="s">
        <v>159</v>
      </c>
      <c r="E693" s="41"/>
      <c r="F693" s="213" t="s">
        <v>816</v>
      </c>
      <c r="G693" s="41"/>
      <c r="H693" s="41"/>
      <c r="I693" s="214"/>
      <c r="J693" s="41"/>
      <c r="K693" s="41"/>
      <c r="L693" s="45"/>
      <c r="M693" s="215"/>
      <c r="N693" s="216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159</v>
      </c>
      <c r="AU693" s="18" t="s">
        <v>86</v>
      </c>
    </row>
    <row r="694" s="13" customFormat="1">
      <c r="A694" s="13"/>
      <c r="B694" s="217"/>
      <c r="C694" s="218"/>
      <c r="D694" s="219" t="s">
        <v>161</v>
      </c>
      <c r="E694" s="220" t="s">
        <v>19</v>
      </c>
      <c r="F694" s="221" t="s">
        <v>188</v>
      </c>
      <c r="G694" s="218"/>
      <c r="H694" s="220" t="s">
        <v>19</v>
      </c>
      <c r="I694" s="222"/>
      <c r="J694" s="218"/>
      <c r="K694" s="218"/>
      <c r="L694" s="223"/>
      <c r="M694" s="224"/>
      <c r="N694" s="225"/>
      <c r="O694" s="225"/>
      <c r="P694" s="225"/>
      <c r="Q694" s="225"/>
      <c r="R694" s="225"/>
      <c r="S694" s="225"/>
      <c r="T694" s="22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27" t="s">
        <v>161</v>
      </c>
      <c r="AU694" s="227" t="s">
        <v>86</v>
      </c>
      <c r="AV694" s="13" t="s">
        <v>80</v>
      </c>
      <c r="AW694" s="13" t="s">
        <v>34</v>
      </c>
      <c r="AX694" s="13" t="s">
        <v>75</v>
      </c>
      <c r="AY694" s="227" t="s">
        <v>151</v>
      </c>
    </row>
    <row r="695" s="14" customFormat="1">
      <c r="A695" s="14"/>
      <c r="B695" s="228"/>
      <c r="C695" s="229"/>
      <c r="D695" s="219" t="s">
        <v>161</v>
      </c>
      <c r="E695" s="230" t="s">
        <v>19</v>
      </c>
      <c r="F695" s="231" t="s">
        <v>776</v>
      </c>
      <c r="G695" s="229"/>
      <c r="H695" s="232">
        <v>18.5</v>
      </c>
      <c r="I695" s="233"/>
      <c r="J695" s="229"/>
      <c r="K695" s="229"/>
      <c r="L695" s="234"/>
      <c r="M695" s="235"/>
      <c r="N695" s="236"/>
      <c r="O695" s="236"/>
      <c r="P695" s="236"/>
      <c r="Q695" s="236"/>
      <c r="R695" s="236"/>
      <c r="S695" s="236"/>
      <c r="T695" s="23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38" t="s">
        <v>161</v>
      </c>
      <c r="AU695" s="238" t="s">
        <v>86</v>
      </c>
      <c r="AV695" s="14" t="s">
        <v>86</v>
      </c>
      <c r="AW695" s="14" t="s">
        <v>34</v>
      </c>
      <c r="AX695" s="14" t="s">
        <v>75</v>
      </c>
      <c r="AY695" s="238" t="s">
        <v>151</v>
      </c>
    </row>
    <row r="696" s="15" customFormat="1">
      <c r="A696" s="15"/>
      <c r="B696" s="239"/>
      <c r="C696" s="240"/>
      <c r="D696" s="219" t="s">
        <v>161</v>
      </c>
      <c r="E696" s="241" t="s">
        <v>19</v>
      </c>
      <c r="F696" s="242" t="s">
        <v>165</v>
      </c>
      <c r="G696" s="240"/>
      <c r="H696" s="243">
        <v>18.5</v>
      </c>
      <c r="I696" s="244"/>
      <c r="J696" s="240"/>
      <c r="K696" s="240"/>
      <c r="L696" s="245"/>
      <c r="M696" s="246"/>
      <c r="N696" s="247"/>
      <c r="O696" s="247"/>
      <c r="P696" s="247"/>
      <c r="Q696" s="247"/>
      <c r="R696" s="247"/>
      <c r="S696" s="247"/>
      <c r="T696" s="248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49" t="s">
        <v>161</v>
      </c>
      <c r="AU696" s="249" t="s">
        <v>86</v>
      </c>
      <c r="AV696" s="15" t="s">
        <v>157</v>
      </c>
      <c r="AW696" s="15" t="s">
        <v>34</v>
      </c>
      <c r="AX696" s="15" t="s">
        <v>80</v>
      </c>
      <c r="AY696" s="249" t="s">
        <v>151</v>
      </c>
    </row>
    <row r="697" s="2" customFormat="1" ht="37.8" customHeight="1">
      <c r="A697" s="39"/>
      <c r="B697" s="40"/>
      <c r="C697" s="250" t="s">
        <v>817</v>
      </c>
      <c r="D697" s="250" t="s">
        <v>296</v>
      </c>
      <c r="E697" s="251" t="s">
        <v>818</v>
      </c>
      <c r="F697" s="252" t="s">
        <v>819</v>
      </c>
      <c r="G697" s="253" t="s">
        <v>84</v>
      </c>
      <c r="H697" s="254">
        <v>19.425000000000001</v>
      </c>
      <c r="I697" s="255"/>
      <c r="J697" s="256">
        <f>ROUND(I697*H697,2)</f>
        <v>0</v>
      </c>
      <c r="K697" s="252" t="s">
        <v>156</v>
      </c>
      <c r="L697" s="257"/>
      <c r="M697" s="258" t="s">
        <v>19</v>
      </c>
      <c r="N697" s="259" t="s">
        <v>46</v>
      </c>
      <c r="O697" s="85"/>
      <c r="P697" s="208">
        <f>O697*H697</f>
        <v>0</v>
      </c>
      <c r="Q697" s="208">
        <v>0.00080000000000000004</v>
      </c>
      <c r="R697" s="208">
        <f>Q697*H697</f>
        <v>0.015540000000000002</v>
      </c>
      <c r="S697" s="208">
        <v>0</v>
      </c>
      <c r="T697" s="20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10" t="s">
        <v>93</v>
      </c>
      <c r="AT697" s="210" t="s">
        <v>296</v>
      </c>
      <c r="AU697" s="210" t="s">
        <v>86</v>
      </c>
      <c r="AY697" s="18" t="s">
        <v>151</v>
      </c>
      <c r="BE697" s="211">
        <f>IF(N697="základní",J697,0)</f>
        <v>0</v>
      </c>
      <c r="BF697" s="211">
        <f>IF(N697="snížená",J697,0)</f>
        <v>0</v>
      </c>
      <c r="BG697" s="211">
        <f>IF(N697="zákl. přenesená",J697,0)</f>
        <v>0</v>
      </c>
      <c r="BH697" s="211">
        <f>IF(N697="sníž. přenesená",J697,0)</f>
        <v>0</v>
      </c>
      <c r="BI697" s="211">
        <f>IF(N697="nulová",J697,0)</f>
        <v>0</v>
      </c>
      <c r="BJ697" s="18" t="s">
        <v>80</v>
      </c>
      <c r="BK697" s="211">
        <f>ROUND(I697*H697,2)</f>
        <v>0</v>
      </c>
      <c r="BL697" s="18" t="s">
        <v>262</v>
      </c>
      <c r="BM697" s="210" t="s">
        <v>820</v>
      </c>
    </row>
    <row r="698" s="13" customFormat="1">
      <c r="A698" s="13"/>
      <c r="B698" s="217"/>
      <c r="C698" s="218"/>
      <c r="D698" s="219" t="s">
        <v>161</v>
      </c>
      <c r="E698" s="220" t="s">
        <v>19</v>
      </c>
      <c r="F698" s="221" t="s">
        <v>188</v>
      </c>
      <c r="G698" s="218"/>
      <c r="H698" s="220" t="s">
        <v>19</v>
      </c>
      <c r="I698" s="222"/>
      <c r="J698" s="218"/>
      <c r="K698" s="218"/>
      <c r="L698" s="223"/>
      <c r="M698" s="224"/>
      <c r="N698" s="225"/>
      <c r="O698" s="225"/>
      <c r="P698" s="225"/>
      <c r="Q698" s="225"/>
      <c r="R698" s="225"/>
      <c r="S698" s="225"/>
      <c r="T698" s="22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27" t="s">
        <v>161</v>
      </c>
      <c r="AU698" s="227" t="s">
        <v>86</v>
      </c>
      <c r="AV698" s="13" t="s">
        <v>80</v>
      </c>
      <c r="AW698" s="13" t="s">
        <v>34</v>
      </c>
      <c r="AX698" s="13" t="s">
        <v>75</v>
      </c>
      <c r="AY698" s="227" t="s">
        <v>151</v>
      </c>
    </row>
    <row r="699" s="14" customFormat="1">
      <c r="A699" s="14"/>
      <c r="B699" s="228"/>
      <c r="C699" s="229"/>
      <c r="D699" s="219" t="s">
        <v>161</v>
      </c>
      <c r="E699" s="230" t="s">
        <v>19</v>
      </c>
      <c r="F699" s="231" t="s">
        <v>821</v>
      </c>
      <c r="G699" s="229"/>
      <c r="H699" s="232">
        <v>19.425000000000001</v>
      </c>
      <c r="I699" s="233"/>
      <c r="J699" s="229"/>
      <c r="K699" s="229"/>
      <c r="L699" s="234"/>
      <c r="M699" s="235"/>
      <c r="N699" s="236"/>
      <c r="O699" s="236"/>
      <c r="P699" s="236"/>
      <c r="Q699" s="236"/>
      <c r="R699" s="236"/>
      <c r="S699" s="236"/>
      <c r="T699" s="23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38" t="s">
        <v>161</v>
      </c>
      <c r="AU699" s="238" t="s">
        <v>86</v>
      </c>
      <c r="AV699" s="14" t="s">
        <v>86</v>
      </c>
      <c r="AW699" s="14" t="s">
        <v>34</v>
      </c>
      <c r="AX699" s="14" t="s">
        <v>75</v>
      </c>
      <c r="AY699" s="238" t="s">
        <v>151</v>
      </c>
    </row>
    <row r="700" s="15" customFormat="1">
      <c r="A700" s="15"/>
      <c r="B700" s="239"/>
      <c r="C700" s="240"/>
      <c r="D700" s="219" t="s">
        <v>161</v>
      </c>
      <c r="E700" s="241" t="s">
        <v>19</v>
      </c>
      <c r="F700" s="242" t="s">
        <v>165</v>
      </c>
      <c r="G700" s="240"/>
      <c r="H700" s="243">
        <v>19.425000000000001</v>
      </c>
      <c r="I700" s="244"/>
      <c r="J700" s="240"/>
      <c r="K700" s="240"/>
      <c r="L700" s="245"/>
      <c r="M700" s="246"/>
      <c r="N700" s="247"/>
      <c r="O700" s="247"/>
      <c r="P700" s="247"/>
      <c r="Q700" s="247"/>
      <c r="R700" s="247"/>
      <c r="S700" s="247"/>
      <c r="T700" s="248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49" t="s">
        <v>161</v>
      </c>
      <c r="AU700" s="249" t="s">
        <v>86</v>
      </c>
      <c r="AV700" s="15" t="s">
        <v>157</v>
      </c>
      <c r="AW700" s="15" t="s">
        <v>34</v>
      </c>
      <c r="AX700" s="15" t="s">
        <v>80</v>
      </c>
      <c r="AY700" s="249" t="s">
        <v>151</v>
      </c>
    </row>
    <row r="701" s="2" customFormat="1" ht="33" customHeight="1">
      <c r="A701" s="39"/>
      <c r="B701" s="40"/>
      <c r="C701" s="199" t="s">
        <v>822</v>
      </c>
      <c r="D701" s="199" t="s">
        <v>153</v>
      </c>
      <c r="E701" s="200" t="s">
        <v>823</v>
      </c>
      <c r="F701" s="201" t="s">
        <v>824</v>
      </c>
      <c r="G701" s="202" t="s">
        <v>84</v>
      </c>
      <c r="H701" s="203">
        <v>18.5</v>
      </c>
      <c r="I701" s="204"/>
      <c r="J701" s="205">
        <f>ROUND(I701*H701,2)</f>
        <v>0</v>
      </c>
      <c r="K701" s="201" t="s">
        <v>156</v>
      </c>
      <c r="L701" s="45"/>
      <c r="M701" s="206" t="s">
        <v>19</v>
      </c>
      <c r="N701" s="207" t="s">
        <v>46</v>
      </c>
      <c r="O701" s="85"/>
      <c r="P701" s="208">
        <f>O701*H701</f>
        <v>0</v>
      </c>
      <c r="Q701" s="208">
        <v>0</v>
      </c>
      <c r="R701" s="208">
        <f>Q701*H701</f>
        <v>0</v>
      </c>
      <c r="S701" s="208">
        <v>0</v>
      </c>
      <c r="T701" s="209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10" t="s">
        <v>262</v>
      </c>
      <c r="AT701" s="210" t="s">
        <v>153</v>
      </c>
      <c r="AU701" s="210" t="s">
        <v>86</v>
      </c>
      <c r="AY701" s="18" t="s">
        <v>151</v>
      </c>
      <c r="BE701" s="211">
        <f>IF(N701="základní",J701,0)</f>
        <v>0</v>
      </c>
      <c r="BF701" s="211">
        <f>IF(N701="snížená",J701,0)</f>
        <v>0</v>
      </c>
      <c r="BG701" s="211">
        <f>IF(N701="zákl. přenesená",J701,0)</f>
        <v>0</v>
      </c>
      <c r="BH701" s="211">
        <f>IF(N701="sníž. přenesená",J701,0)</f>
        <v>0</v>
      </c>
      <c r="BI701" s="211">
        <f>IF(N701="nulová",J701,0)</f>
        <v>0</v>
      </c>
      <c r="BJ701" s="18" t="s">
        <v>80</v>
      </c>
      <c r="BK701" s="211">
        <f>ROUND(I701*H701,2)</f>
        <v>0</v>
      </c>
      <c r="BL701" s="18" t="s">
        <v>262</v>
      </c>
      <c r="BM701" s="210" t="s">
        <v>825</v>
      </c>
    </row>
    <row r="702" s="2" customFormat="1">
      <c r="A702" s="39"/>
      <c r="B702" s="40"/>
      <c r="C702" s="41"/>
      <c r="D702" s="212" t="s">
        <v>159</v>
      </c>
      <c r="E702" s="41"/>
      <c r="F702" s="213" t="s">
        <v>826</v>
      </c>
      <c r="G702" s="41"/>
      <c r="H702" s="41"/>
      <c r="I702" s="214"/>
      <c r="J702" s="41"/>
      <c r="K702" s="41"/>
      <c r="L702" s="45"/>
      <c r="M702" s="215"/>
      <c r="N702" s="216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159</v>
      </c>
      <c r="AU702" s="18" t="s">
        <v>86</v>
      </c>
    </row>
    <row r="703" s="13" customFormat="1">
      <c r="A703" s="13"/>
      <c r="B703" s="217"/>
      <c r="C703" s="218"/>
      <c r="D703" s="219" t="s">
        <v>161</v>
      </c>
      <c r="E703" s="220" t="s">
        <v>19</v>
      </c>
      <c r="F703" s="221" t="s">
        <v>188</v>
      </c>
      <c r="G703" s="218"/>
      <c r="H703" s="220" t="s">
        <v>19</v>
      </c>
      <c r="I703" s="222"/>
      <c r="J703" s="218"/>
      <c r="K703" s="218"/>
      <c r="L703" s="223"/>
      <c r="M703" s="224"/>
      <c r="N703" s="225"/>
      <c r="O703" s="225"/>
      <c r="P703" s="225"/>
      <c r="Q703" s="225"/>
      <c r="R703" s="225"/>
      <c r="S703" s="225"/>
      <c r="T703" s="22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27" t="s">
        <v>161</v>
      </c>
      <c r="AU703" s="227" t="s">
        <v>86</v>
      </c>
      <c r="AV703" s="13" t="s">
        <v>80</v>
      </c>
      <c r="AW703" s="13" t="s">
        <v>34</v>
      </c>
      <c r="AX703" s="13" t="s">
        <v>75</v>
      </c>
      <c r="AY703" s="227" t="s">
        <v>151</v>
      </c>
    </row>
    <row r="704" s="14" customFormat="1">
      <c r="A704" s="14"/>
      <c r="B704" s="228"/>
      <c r="C704" s="229"/>
      <c r="D704" s="219" t="s">
        <v>161</v>
      </c>
      <c r="E704" s="230" t="s">
        <v>19</v>
      </c>
      <c r="F704" s="231" t="s">
        <v>776</v>
      </c>
      <c r="G704" s="229"/>
      <c r="H704" s="232">
        <v>18.5</v>
      </c>
      <c r="I704" s="233"/>
      <c r="J704" s="229"/>
      <c r="K704" s="229"/>
      <c r="L704" s="234"/>
      <c r="M704" s="235"/>
      <c r="N704" s="236"/>
      <c r="O704" s="236"/>
      <c r="P704" s="236"/>
      <c r="Q704" s="236"/>
      <c r="R704" s="236"/>
      <c r="S704" s="236"/>
      <c r="T704" s="237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38" t="s">
        <v>161</v>
      </c>
      <c r="AU704" s="238" t="s">
        <v>86</v>
      </c>
      <c r="AV704" s="14" t="s">
        <v>86</v>
      </c>
      <c r="AW704" s="14" t="s">
        <v>34</v>
      </c>
      <c r="AX704" s="14" t="s">
        <v>75</v>
      </c>
      <c r="AY704" s="238" t="s">
        <v>151</v>
      </c>
    </row>
    <row r="705" s="15" customFormat="1">
      <c r="A705" s="15"/>
      <c r="B705" s="239"/>
      <c r="C705" s="240"/>
      <c r="D705" s="219" t="s">
        <v>161</v>
      </c>
      <c r="E705" s="241" t="s">
        <v>19</v>
      </c>
      <c r="F705" s="242" t="s">
        <v>165</v>
      </c>
      <c r="G705" s="240"/>
      <c r="H705" s="243">
        <v>18.5</v>
      </c>
      <c r="I705" s="244"/>
      <c r="J705" s="240"/>
      <c r="K705" s="240"/>
      <c r="L705" s="245"/>
      <c r="M705" s="246"/>
      <c r="N705" s="247"/>
      <c r="O705" s="247"/>
      <c r="P705" s="247"/>
      <c r="Q705" s="247"/>
      <c r="R705" s="247"/>
      <c r="S705" s="247"/>
      <c r="T705" s="248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49" t="s">
        <v>161</v>
      </c>
      <c r="AU705" s="249" t="s">
        <v>86</v>
      </c>
      <c r="AV705" s="15" t="s">
        <v>157</v>
      </c>
      <c r="AW705" s="15" t="s">
        <v>34</v>
      </c>
      <c r="AX705" s="15" t="s">
        <v>80</v>
      </c>
      <c r="AY705" s="249" t="s">
        <v>151</v>
      </c>
    </row>
    <row r="706" s="2" customFormat="1" ht="24.15" customHeight="1">
      <c r="A706" s="39"/>
      <c r="B706" s="40"/>
      <c r="C706" s="250" t="s">
        <v>827</v>
      </c>
      <c r="D706" s="250" t="s">
        <v>296</v>
      </c>
      <c r="E706" s="251" t="s">
        <v>828</v>
      </c>
      <c r="F706" s="252" t="s">
        <v>829</v>
      </c>
      <c r="G706" s="253" t="s">
        <v>89</v>
      </c>
      <c r="H706" s="254">
        <v>0.999</v>
      </c>
      <c r="I706" s="255"/>
      <c r="J706" s="256">
        <f>ROUND(I706*H706,2)</f>
        <v>0</v>
      </c>
      <c r="K706" s="252" t="s">
        <v>156</v>
      </c>
      <c r="L706" s="257"/>
      <c r="M706" s="258" t="s">
        <v>19</v>
      </c>
      <c r="N706" s="259" t="s">
        <v>46</v>
      </c>
      <c r="O706" s="85"/>
      <c r="P706" s="208">
        <f>O706*H706</f>
        <v>0</v>
      </c>
      <c r="Q706" s="208">
        <v>0.34999999999999998</v>
      </c>
      <c r="R706" s="208">
        <f>Q706*H706</f>
        <v>0.34964999999999996</v>
      </c>
      <c r="S706" s="208">
        <v>0</v>
      </c>
      <c r="T706" s="209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10" t="s">
        <v>93</v>
      </c>
      <c r="AT706" s="210" t="s">
        <v>296</v>
      </c>
      <c r="AU706" s="210" t="s">
        <v>86</v>
      </c>
      <c r="AY706" s="18" t="s">
        <v>151</v>
      </c>
      <c r="BE706" s="211">
        <f>IF(N706="základní",J706,0)</f>
        <v>0</v>
      </c>
      <c r="BF706" s="211">
        <f>IF(N706="snížená",J706,0)</f>
        <v>0</v>
      </c>
      <c r="BG706" s="211">
        <f>IF(N706="zákl. přenesená",J706,0)</f>
        <v>0</v>
      </c>
      <c r="BH706" s="211">
        <f>IF(N706="sníž. přenesená",J706,0)</f>
        <v>0</v>
      </c>
      <c r="BI706" s="211">
        <f>IF(N706="nulová",J706,0)</f>
        <v>0</v>
      </c>
      <c r="BJ706" s="18" t="s">
        <v>80</v>
      </c>
      <c r="BK706" s="211">
        <f>ROUND(I706*H706,2)</f>
        <v>0</v>
      </c>
      <c r="BL706" s="18" t="s">
        <v>262</v>
      </c>
      <c r="BM706" s="210" t="s">
        <v>830</v>
      </c>
    </row>
    <row r="707" s="13" customFormat="1">
      <c r="A707" s="13"/>
      <c r="B707" s="217"/>
      <c r="C707" s="218"/>
      <c r="D707" s="219" t="s">
        <v>161</v>
      </c>
      <c r="E707" s="220" t="s">
        <v>19</v>
      </c>
      <c r="F707" s="221" t="s">
        <v>188</v>
      </c>
      <c r="G707" s="218"/>
      <c r="H707" s="220" t="s">
        <v>19</v>
      </c>
      <c r="I707" s="222"/>
      <c r="J707" s="218"/>
      <c r="K707" s="218"/>
      <c r="L707" s="223"/>
      <c r="M707" s="224"/>
      <c r="N707" s="225"/>
      <c r="O707" s="225"/>
      <c r="P707" s="225"/>
      <c r="Q707" s="225"/>
      <c r="R707" s="225"/>
      <c r="S707" s="225"/>
      <c r="T707" s="22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27" t="s">
        <v>161</v>
      </c>
      <c r="AU707" s="227" t="s">
        <v>86</v>
      </c>
      <c r="AV707" s="13" t="s">
        <v>80</v>
      </c>
      <c r="AW707" s="13" t="s">
        <v>34</v>
      </c>
      <c r="AX707" s="13" t="s">
        <v>75</v>
      </c>
      <c r="AY707" s="227" t="s">
        <v>151</v>
      </c>
    </row>
    <row r="708" s="14" customFormat="1">
      <c r="A708" s="14"/>
      <c r="B708" s="228"/>
      <c r="C708" s="229"/>
      <c r="D708" s="219" t="s">
        <v>161</v>
      </c>
      <c r="E708" s="230" t="s">
        <v>19</v>
      </c>
      <c r="F708" s="231" t="s">
        <v>831</v>
      </c>
      <c r="G708" s="229"/>
      <c r="H708" s="232">
        <v>0.999</v>
      </c>
      <c r="I708" s="233"/>
      <c r="J708" s="229"/>
      <c r="K708" s="229"/>
      <c r="L708" s="234"/>
      <c r="M708" s="235"/>
      <c r="N708" s="236"/>
      <c r="O708" s="236"/>
      <c r="P708" s="236"/>
      <c r="Q708" s="236"/>
      <c r="R708" s="236"/>
      <c r="S708" s="236"/>
      <c r="T708" s="237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38" t="s">
        <v>161</v>
      </c>
      <c r="AU708" s="238" t="s">
        <v>86</v>
      </c>
      <c r="AV708" s="14" t="s">
        <v>86</v>
      </c>
      <c r="AW708" s="14" t="s">
        <v>34</v>
      </c>
      <c r="AX708" s="14" t="s">
        <v>75</v>
      </c>
      <c r="AY708" s="238" t="s">
        <v>151</v>
      </c>
    </row>
    <row r="709" s="15" customFormat="1">
      <c r="A709" s="15"/>
      <c r="B709" s="239"/>
      <c r="C709" s="240"/>
      <c r="D709" s="219" t="s">
        <v>161</v>
      </c>
      <c r="E709" s="241" t="s">
        <v>19</v>
      </c>
      <c r="F709" s="242" t="s">
        <v>165</v>
      </c>
      <c r="G709" s="240"/>
      <c r="H709" s="243">
        <v>0.999</v>
      </c>
      <c r="I709" s="244"/>
      <c r="J709" s="240"/>
      <c r="K709" s="240"/>
      <c r="L709" s="245"/>
      <c r="M709" s="246"/>
      <c r="N709" s="247"/>
      <c r="O709" s="247"/>
      <c r="P709" s="247"/>
      <c r="Q709" s="247"/>
      <c r="R709" s="247"/>
      <c r="S709" s="247"/>
      <c r="T709" s="248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49" t="s">
        <v>161</v>
      </c>
      <c r="AU709" s="249" t="s">
        <v>86</v>
      </c>
      <c r="AV709" s="15" t="s">
        <v>157</v>
      </c>
      <c r="AW709" s="15" t="s">
        <v>34</v>
      </c>
      <c r="AX709" s="15" t="s">
        <v>80</v>
      </c>
      <c r="AY709" s="249" t="s">
        <v>151</v>
      </c>
    </row>
    <row r="710" s="2" customFormat="1" ht="33" customHeight="1">
      <c r="A710" s="39"/>
      <c r="B710" s="40"/>
      <c r="C710" s="199" t="s">
        <v>832</v>
      </c>
      <c r="D710" s="199" t="s">
        <v>153</v>
      </c>
      <c r="E710" s="200" t="s">
        <v>833</v>
      </c>
      <c r="F710" s="201" t="s">
        <v>834</v>
      </c>
      <c r="G710" s="202" t="s">
        <v>84</v>
      </c>
      <c r="H710" s="203">
        <v>18.5</v>
      </c>
      <c r="I710" s="204"/>
      <c r="J710" s="205">
        <f>ROUND(I710*H710,2)</f>
        <v>0</v>
      </c>
      <c r="K710" s="201" t="s">
        <v>156</v>
      </c>
      <c r="L710" s="45"/>
      <c r="M710" s="206" t="s">
        <v>19</v>
      </c>
      <c r="N710" s="207" t="s">
        <v>46</v>
      </c>
      <c r="O710" s="85"/>
      <c r="P710" s="208">
        <f>O710*H710</f>
        <v>0</v>
      </c>
      <c r="Q710" s="208">
        <v>0</v>
      </c>
      <c r="R710" s="208">
        <f>Q710*H710</f>
        <v>0</v>
      </c>
      <c r="S710" s="208">
        <v>0</v>
      </c>
      <c r="T710" s="209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10" t="s">
        <v>262</v>
      </c>
      <c r="AT710" s="210" t="s">
        <v>153</v>
      </c>
      <c r="AU710" s="210" t="s">
        <v>86</v>
      </c>
      <c r="AY710" s="18" t="s">
        <v>151</v>
      </c>
      <c r="BE710" s="211">
        <f>IF(N710="základní",J710,0)</f>
        <v>0</v>
      </c>
      <c r="BF710" s="211">
        <f>IF(N710="snížená",J710,0)</f>
        <v>0</v>
      </c>
      <c r="BG710" s="211">
        <f>IF(N710="zákl. přenesená",J710,0)</f>
        <v>0</v>
      </c>
      <c r="BH710" s="211">
        <f>IF(N710="sníž. přenesená",J710,0)</f>
        <v>0</v>
      </c>
      <c r="BI710" s="211">
        <f>IF(N710="nulová",J710,0)</f>
        <v>0</v>
      </c>
      <c r="BJ710" s="18" t="s">
        <v>80</v>
      </c>
      <c r="BK710" s="211">
        <f>ROUND(I710*H710,2)</f>
        <v>0</v>
      </c>
      <c r="BL710" s="18" t="s">
        <v>262</v>
      </c>
      <c r="BM710" s="210" t="s">
        <v>835</v>
      </c>
    </row>
    <row r="711" s="2" customFormat="1">
      <c r="A711" s="39"/>
      <c r="B711" s="40"/>
      <c r="C711" s="41"/>
      <c r="D711" s="212" t="s">
        <v>159</v>
      </c>
      <c r="E711" s="41"/>
      <c r="F711" s="213" t="s">
        <v>836</v>
      </c>
      <c r="G711" s="41"/>
      <c r="H711" s="41"/>
      <c r="I711" s="214"/>
      <c r="J711" s="41"/>
      <c r="K711" s="41"/>
      <c r="L711" s="45"/>
      <c r="M711" s="215"/>
      <c r="N711" s="216"/>
      <c r="O711" s="85"/>
      <c r="P711" s="85"/>
      <c r="Q711" s="85"/>
      <c r="R711" s="85"/>
      <c r="S711" s="85"/>
      <c r="T711" s="86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159</v>
      </c>
      <c r="AU711" s="18" t="s">
        <v>86</v>
      </c>
    </row>
    <row r="712" s="13" customFormat="1">
      <c r="A712" s="13"/>
      <c r="B712" s="217"/>
      <c r="C712" s="218"/>
      <c r="D712" s="219" t="s">
        <v>161</v>
      </c>
      <c r="E712" s="220" t="s">
        <v>19</v>
      </c>
      <c r="F712" s="221" t="s">
        <v>188</v>
      </c>
      <c r="G712" s="218"/>
      <c r="H712" s="220" t="s">
        <v>19</v>
      </c>
      <c r="I712" s="222"/>
      <c r="J712" s="218"/>
      <c r="K712" s="218"/>
      <c r="L712" s="223"/>
      <c r="M712" s="224"/>
      <c r="N712" s="225"/>
      <c r="O712" s="225"/>
      <c r="P712" s="225"/>
      <c r="Q712" s="225"/>
      <c r="R712" s="225"/>
      <c r="S712" s="225"/>
      <c r="T712" s="22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27" t="s">
        <v>161</v>
      </c>
      <c r="AU712" s="227" t="s">
        <v>86</v>
      </c>
      <c r="AV712" s="13" t="s">
        <v>80</v>
      </c>
      <c r="AW712" s="13" t="s">
        <v>34</v>
      </c>
      <c r="AX712" s="13" t="s">
        <v>75</v>
      </c>
      <c r="AY712" s="227" t="s">
        <v>151</v>
      </c>
    </row>
    <row r="713" s="14" customFormat="1">
      <c r="A713" s="14"/>
      <c r="B713" s="228"/>
      <c r="C713" s="229"/>
      <c r="D713" s="219" t="s">
        <v>161</v>
      </c>
      <c r="E713" s="230" t="s">
        <v>19</v>
      </c>
      <c r="F713" s="231" t="s">
        <v>776</v>
      </c>
      <c r="G713" s="229"/>
      <c r="H713" s="232">
        <v>18.5</v>
      </c>
      <c r="I713" s="233"/>
      <c r="J713" s="229"/>
      <c r="K713" s="229"/>
      <c r="L713" s="234"/>
      <c r="M713" s="235"/>
      <c r="N713" s="236"/>
      <c r="O713" s="236"/>
      <c r="P713" s="236"/>
      <c r="Q713" s="236"/>
      <c r="R713" s="236"/>
      <c r="S713" s="236"/>
      <c r="T713" s="237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38" t="s">
        <v>161</v>
      </c>
      <c r="AU713" s="238" t="s">
        <v>86</v>
      </c>
      <c r="AV713" s="14" t="s">
        <v>86</v>
      </c>
      <c r="AW713" s="14" t="s">
        <v>34</v>
      </c>
      <c r="AX713" s="14" t="s">
        <v>75</v>
      </c>
      <c r="AY713" s="238" t="s">
        <v>151</v>
      </c>
    </row>
    <row r="714" s="15" customFormat="1">
      <c r="A714" s="15"/>
      <c r="B714" s="239"/>
      <c r="C714" s="240"/>
      <c r="D714" s="219" t="s">
        <v>161</v>
      </c>
      <c r="E714" s="241" t="s">
        <v>19</v>
      </c>
      <c r="F714" s="242" t="s">
        <v>165</v>
      </c>
      <c r="G714" s="240"/>
      <c r="H714" s="243">
        <v>18.5</v>
      </c>
      <c r="I714" s="244"/>
      <c r="J714" s="240"/>
      <c r="K714" s="240"/>
      <c r="L714" s="245"/>
      <c r="M714" s="246"/>
      <c r="N714" s="247"/>
      <c r="O714" s="247"/>
      <c r="P714" s="247"/>
      <c r="Q714" s="247"/>
      <c r="R714" s="247"/>
      <c r="S714" s="247"/>
      <c r="T714" s="248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49" t="s">
        <v>161</v>
      </c>
      <c r="AU714" s="249" t="s">
        <v>86</v>
      </c>
      <c r="AV714" s="15" t="s">
        <v>157</v>
      </c>
      <c r="AW714" s="15" t="s">
        <v>34</v>
      </c>
      <c r="AX714" s="15" t="s">
        <v>80</v>
      </c>
      <c r="AY714" s="249" t="s">
        <v>151</v>
      </c>
    </row>
    <row r="715" s="2" customFormat="1" ht="16.5" customHeight="1">
      <c r="A715" s="39"/>
      <c r="B715" s="40"/>
      <c r="C715" s="250" t="s">
        <v>837</v>
      </c>
      <c r="D715" s="250" t="s">
        <v>296</v>
      </c>
      <c r="E715" s="251" t="s">
        <v>838</v>
      </c>
      <c r="F715" s="252" t="s">
        <v>839</v>
      </c>
      <c r="G715" s="253" t="s">
        <v>84</v>
      </c>
      <c r="H715" s="254">
        <v>19.425000000000001</v>
      </c>
      <c r="I715" s="255"/>
      <c r="J715" s="256">
        <f>ROUND(I715*H715,2)</f>
        <v>0</v>
      </c>
      <c r="K715" s="252" t="s">
        <v>156</v>
      </c>
      <c r="L715" s="257"/>
      <c r="M715" s="258" t="s">
        <v>19</v>
      </c>
      <c r="N715" s="259" t="s">
        <v>46</v>
      </c>
      <c r="O715" s="85"/>
      <c r="P715" s="208">
        <f>O715*H715</f>
        <v>0</v>
      </c>
      <c r="Q715" s="208">
        <v>0.010999999999999999</v>
      </c>
      <c r="R715" s="208">
        <f>Q715*H715</f>
        <v>0.213675</v>
      </c>
      <c r="S715" s="208">
        <v>0</v>
      </c>
      <c r="T715" s="209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10" t="s">
        <v>93</v>
      </c>
      <c r="AT715" s="210" t="s">
        <v>296</v>
      </c>
      <c r="AU715" s="210" t="s">
        <v>86</v>
      </c>
      <c r="AY715" s="18" t="s">
        <v>151</v>
      </c>
      <c r="BE715" s="211">
        <f>IF(N715="základní",J715,0)</f>
        <v>0</v>
      </c>
      <c r="BF715" s="211">
        <f>IF(N715="snížená",J715,0)</f>
        <v>0</v>
      </c>
      <c r="BG715" s="211">
        <f>IF(N715="zákl. přenesená",J715,0)</f>
        <v>0</v>
      </c>
      <c r="BH715" s="211">
        <f>IF(N715="sníž. přenesená",J715,0)</f>
        <v>0</v>
      </c>
      <c r="BI715" s="211">
        <f>IF(N715="nulová",J715,0)</f>
        <v>0</v>
      </c>
      <c r="BJ715" s="18" t="s">
        <v>80</v>
      </c>
      <c r="BK715" s="211">
        <f>ROUND(I715*H715,2)</f>
        <v>0</v>
      </c>
      <c r="BL715" s="18" t="s">
        <v>262</v>
      </c>
      <c r="BM715" s="210" t="s">
        <v>840</v>
      </c>
    </row>
    <row r="716" s="13" customFormat="1">
      <c r="A716" s="13"/>
      <c r="B716" s="217"/>
      <c r="C716" s="218"/>
      <c r="D716" s="219" t="s">
        <v>161</v>
      </c>
      <c r="E716" s="220" t="s">
        <v>19</v>
      </c>
      <c r="F716" s="221" t="s">
        <v>188</v>
      </c>
      <c r="G716" s="218"/>
      <c r="H716" s="220" t="s">
        <v>19</v>
      </c>
      <c r="I716" s="222"/>
      <c r="J716" s="218"/>
      <c r="K716" s="218"/>
      <c r="L716" s="223"/>
      <c r="M716" s="224"/>
      <c r="N716" s="225"/>
      <c r="O716" s="225"/>
      <c r="P716" s="225"/>
      <c r="Q716" s="225"/>
      <c r="R716" s="225"/>
      <c r="S716" s="225"/>
      <c r="T716" s="22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27" t="s">
        <v>161</v>
      </c>
      <c r="AU716" s="227" t="s">
        <v>86</v>
      </c>
      <c r="AV716" s="13" t="s">
        <v>80</v>
      </c>
      <c r="AW716" s="13" t="s">
        <v>34</v>
      </c>
      <c r="AX716" s="13" t="s">
        <v>75</v>
      </c>
      <c r="AY716" s="227" t="s">
        <v>151</v>
      </c>
    </row>
    <row r="717" s="14" customFormat="1">
      <c r="A717" s="14"/>
      <c r="B717" s="228"/>
      <c r="C717" s="229"/>
      <c r="D717" s="219" t="s">
        <v>161</v>
      </c>
      <c r="E717" s="230" t="s">
        <v>19</v>
      </c>
      <c r="F717" s="231" t="s">
        <v>821</v>
      </c>
      <c r="G717" s="229"/>
      <c r="H717" s="232">
        <v>19.425000000000001</v>
      </c>
      <c r="I717" s="233"/>
      <c r="J717" s="229"/>
      <c r="K717" s="229"/>
      <c r="L717" s="234"/>
      <c r="M717" s="235"/>
      <c r="N717" s="236"/>
      <c r="O717" s="236"/>
      <c r="P717" s="236"/>
      <c r="Q717" s="236"/>
      <c r="R717" s="236"/>
      <c r="S717" s="236"/>
      <c r="T717" s="237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38" t="s">
        <v>161</v>
      </c>
      <c r="AU717" s="238" t="s">
        <v>86</v>
      </c>
      <c r="AV717" s="14" t="s">
        <v>86</v>
      </c>
      <c r="AW717" s="14" t="s">
        <v>34</v>
      </c>
      <c r="AX717" s="14" t="s">
        <v>75</v>
      </c>
      <c r="AY717" s="238" t="s">
        <v>151</v>
      </c>
    </row>
    <row r="718" s="15" customFormat="1">
      <c r="A718" s="15"/>
      <c r="B718" s="239"/>
      <c r="C718" s="240"/>
      <c r="D718" s="219" t="s">
        <v>161</v>
      </c>
      <c r="E718" s="241" t="s">
        <v>19</v>
      </c>
      <c r="F718" s="242" t="s">
        <v>165</v>
      </c>
      <c r="G718" s="240"/>
      <c r="H718" s="243">
        <v>19.425000000000001</v>
      </c>
      <c r="I718" s="244"/>
      <c r="J718" s="240"/>
      <c r="K718" s="240"/>
      <c r="L718" s="245"/>
      <c r="M718" s="246"/>
      <c r="N718" s="247"/>
      <c r="O718" s="247"/>
      <c r="P718" s="247"/>
      <c r="Q718" s="247"/>
      <c r="R718" s="247"/>
      <c r="S718" s="247"/>
      <c r="T718" s="248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49" t="s">
        <v>161</v>
      </c>
      <c r="AU718" s="249" t="s">
        <v>86</v>
      </c>
      <c r="AV718" s="15" t="s">
        <v>157</v>
      </c>
      <c r="AW718" s="15" t="s">
        <v>34</v>
      </c>
      <c r="AX718" s="15" t="s">
        <v>80</v>
      </c>
      <c r="AY718" s="249" t="s">
        <v>151</v>
      </c>
    </row>
    <row r="719" s="2" customFormat="1" ht="44.25" customHeight="1">
      <c r="A719" s="39"/>
      <c r="B719" s="40"/>
      <c r="C719" s="199" t="s">
        <v>841</v>
      </c>
      <c r="D719" s="199" t="s">
        <v>153</v>
      </c>
      <c r="E719" s="200" t="s">
        <v>842</v>
      </c>
      <c r="F719" s="201" t="s">
        <v>843</v>
      </c>
      <c r="G719" s="202" t="s">
        <v>766</v>
      </c>
      <c r="H719" s="260"/>
      <c r="I719" s="204"/>
      <c r="J719" s="205">
        <f>ROUND(I719*H719,2)</f>
        <v>0</v>
      </c>
      <c r="K719" s="201" t="s">
        <v>156</v>
      </c>
      <c r="L719" s="45"/>
      <c r="M719" s="206" t="s">
        <v>19</v>
      </c>
      <c r="N719" s="207" t="s">
        <v>46</v>
      </c>
      <c r="O719" s="85"/>
      <c r="P719" s="208">
        <f>O719*H719</f>
        <v>0</v>
      </c>
      <c r="Q719" s="208">
        <v>0</v>
      </c>
      <c r="R719" s="208">
        <f>Q719*H719</f>
        <v>0</v>
      </c>
      <c r="S719" s="208">
        <v>0</v>
      </c>
      <c r="T719" s="209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10" t="s">
        <v>262</v>
      </c>
      <c r="AT719" s="210" t="s">
        <v>153</v>
      </c>
      <c r="AU719" s="210" t="s">
        <v>86</v>
      </c>
      <c r="AY719" s="18" t="s">
        <v>151</v>
      </c>
      <c r="BE719" s="211">
        <f>IF(N719="základní",J719,0)</f>
        <v>0</v>
      </c>
      <c r="BF719" s="211">
        <f>IF(N719="snížená",J719,0)</f>
        <v>0</v>
      </c>
      <c r="BG719" s="211">
        <f>IF(N719="zákl. přenesená",J719,0)</f>
        <v>0</v>
      </c>
      <c r="BH719" s="211">
        <f>IF(N719="sníž. přenesená",J719,0)</f>
        <v>0</v>
      </c>
      <c r="BI719" s="211">
        <f>IF(N719="nulová",J719,0)</f>
        <v>0</v>
      </c>
      <c r="BJ719" s="18" t="s">
        <v>80</v>
      </c>
      <c r="BK719" s="211">
        <f>ROUND(I719*H719,2)</f>
        <v>0</v>
      </c>
      <c r="BL719" s="18" t="s">
        <v>262</v>
      </c>
      <c r="BM719" s="210" t="s">
        <v>844</v>
      </c>
    </row>
    <row r="720" s="2" customFormat="1">
      <c r="A720" s="39"/>
      <c r="B720" s="40"/>
      <c r="C720" s="41"/>
      <c r="D720" s="212" t="s">
        <v>159</v>
      </c>
      <c r="E720" s="41"/>
      <c r="F720" s="213" t="s">
        <v>845</v>
      </c>
      <c r="G720" s="41"/>
      <c r="H720" s="41"/>
      <c r="I720" s="214"/>
      <c r="J720" s="41"/>
      <c r="K720" s="41"/>
      <c r="L720" s="45"/>
      <c r="M720" s="215"/>
      <c r="N720" s="216"/>
      <c r="O720" s="85"/>
      <c r="P720" s="85"/>
      <c r="Q720" s="85"/>
      <c r="R720" s="85"/>
      <c r="S720" s="85"/>
      <c r="T720" s="86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159</v>
      </c>
      <c r="AU720" s="18" t="s">
        <v>86</v>
      </c>
    </row>
    <row r="721" s="12" customFormat="1" ht="22.8" customHeight="1">
      <c r="A721" s="12"/>
      <c r="B721" s="183"/>
      <c r="C721" s="184"/>
      <c r="D721" s="185" t="s">
        <v>74</v>
      </c>
      <c r="E721" s="197" t="s">
        <v>846</v>
      </c>
      <c r="F721" s="197" t="s">
        <v>847</v>
      </c>
      <c r="G721" s="184"/>
      <c r="H721" s="184"/>
      <c r="I721" s="187"/>
      <c r="J721" s="198">
        <f>BK721</f>
        <v>0</v>
      </c>
      <c r="K721" s="184"/>
      <c r="L721" s="189"/>
      <c r="M721" s="190"/>
      <c r="N721" s="191"/>
      <c r="O721" s="191"/>
      <c r="P721" s="192">
        <f>SUM(P722:P773)</f>
        <v>0</v>
      </c>
      <c r="Q721" s="191"/>
      <c r="R721" s="192">
        <f>SUM(R722:R773)</f>
        <v>0.52614040000000006</v>
      </c>
      <c r="S721" s="191"/>
      <c r="T721" s="193">
        <f>SUM(T722:T773)</f>
        <v>0</v>
      </c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R721" s="194" t="s">
        <v>86</v>
      </c>
      <c r="AT721" s="195" t="s">
        <v>74</v>
      </c>
      <c r="AU721" s="195" t="s">
        <v>80</v>
      </c>
      <c r="AY721" s="194" t="s">
        <v>151</v>
      </c>
      <c r="BK721" s="196">
        <f>SUM(BK722:BK773)</f>
        <v>0</v>
      </c>
    </row>
    <row r="722" s="2" customFormat="1" ht="33" customHeight="1">
      <c r="A722" s="39"/>
      <c r="B722" s="40"/>
      <c r="C722" s="199" t="s">
        <v>848</v>
      </c>
      <c r="D722" s="199" t="s">
        <v>153</v>
      </c>
      <c r="E722" s="200" t="s">
        <v>849</v>
      </c>
      <c r="F722" s="201" t="s">
        <v>850</v>
      </c>
      <c r="G722" s="202" t="s">
        <v>168</v>
      </c>
      <c r="H722" s="203">
        <v>9</v>
      </c>
      <c r="I722" s="204"/>
      <c r="J722" s="205">
        <f>ROUND(I722*H722,2)</f>
        <v>0</v>
      </c>
      <c r="K722" s="201" t="s">
        <v>156</v>
      </c>
      <c r="L722" s="45"/>
      <c r="M722" s="206" t="s">
        <v>19</v>
      </c>
      <c r="N722" s="207" t="s">
        <v>46</v>
      </c>
      <c r="O722" s="85"/>
      <c r="P722" s="208">
        <f>O722*H722</f>
        <v>0</v>
      </c>
      <c r="Q722" s="208">
        <v>0.0026700000000000001</v>
      </c>
      <c r="R722" s="208">
        <f>Q722*H722</f>
        <v>0.024029999999999999</v>
      </c>
      <c r="S722" s="208">
        <v>0</v>
      </c>
      <c r="T722" s="20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10" t="s">
        <v>262</v>
      </c>
      <c r="AT722" s="210" t="s">
        <v>153</v>
      </c>
      <c r="AU722" s="210" t="s">
        <v>86</v>
      </c>
      <c r="AY722" s="18" t="s">
        <v>151</v>
      </c>
      <c r="BE722" s="211">
        <f>IF(N722="základní",J722,0)</f>
        <v>0</v>
      </c>
      <c r="BF722" s="211">
        <f>IF(N722="snížená",J722,0)</f>
        <v>0</v>
      </c>
      <c r="BG722" s="211">
        <f>IF(N722="zákl. přenesená",J722,0)</f>
        <v>0</v>
      </c>
      <c r="BH722" s="211">
        <f>IF(N722="sníž. přenesená",J722,0)</f>
        <v>0</v>
      </c>
      <c r="BI722" s="211">
        <f>IF(N722="nulová",J722,0)</f>
        <v>0</v>
      </c>
      <c r="BJ722" s="18" t="s">
        <v>80</v>
      </c>
      <c r="BK722" s="211">
        <f>ROUND(I722*H722,2)</f>
        <v>0</v>
      </c>
      <c r="BL722" s="18" t="s">
        <v>262</v>
      </c>
      <c r="BM722" s="210" t="s">
        <v>851</v>
      </c>
    </row>
    <row r="723" s="2" customFormat="1">
      <c r="A723" s="39"/>
      <c r="B723" s="40"/>
      <c r="C723" s="41"/>
      <c r="D723" s="212" t="s">
        <v>159</v>
      </c>
      <c r="E723" s="41"/>
      <c r="F723" s="213" t="s">
        <v>852</v>
      </c>
      <c r="G723" s="41"/>
      <c r="H723" s="41"/>
      <c r="I723" s="214"/>
      <c r="J723" s="41"/>
      <c r="K723" s="41"/>
      <c r="L723" s="45"/>
      <c r="M723" s="215"/>
      <c r="N723" s="216"/>
      <c r="O723" s="85"/>
      <c r="P723" s="85"/>
      <c r="Q723" s="85"/>
      <c r="R723" s="85"/>
      <c r="S723" s="85"/>
      <c r="T723" s="86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159</v>
      </c>
      <c r="AU723" s="18" t="s">
        <v>86</v>
      </c>
    </row>
    <row r="724" s="13" customFormat="1">
      <c r="A724" s="13"/>
      <c r="B724" s="217"/>
      <c r="C724" s="218"/>
      <c r="D724" s="219" t="s">
        <v>161</v>
      </c>
      <c r="E724" s="220" t="s">
        <v>19</v>
      </c>
      <c r="F724" s="221" t="s">
        <v>162</v>
      </c>
      <c r="G724" s="218"/>
      <c r="H724" s="220" t="s">
        <v>19</v>
      </c>
      <c r="I724" s="222"/>
      <c r="J724" s="218"/>
      <c r="K724" s="218"/>
      <c r="L724" s="223"/>
      <c r="M724" s="224"/>
      <c r="N724" s="225"/>
      <c r="O724" s="225"/>
      <c r="P724" s="225"/>
      <c r="Q724" s="225"/>
      <c r="R724" s="225"/>
      <c r="S724" s="225"/>
      <c r="T724" s="22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27" t="s">
        <v>161</v>
      </c>
      <c r="AU724" s="227" t="s">
        <v>86</v>
      </c>
      <c r="AV724" s="13" t="s">
        <v>80</v>
      </c>
      <c r="AW724" s="13" t="s">
        <v>34</v>
      </c>
      <c r="AX724" s="13" t="s">
        <v>75</v>
      </c>
      <c r="AY724" s="227" t="s">
        <v>151</v>
      </c>
    </row>
    <row r="725" s="13" customFormat="1">
      <c r="A725" s="13"/>
      <c r="B725" s="217"/>
      <c r="C725" s="218"/>
      <c r="D725" s="219" t="s">
        <v>161</v>
      </c>
      <c r="E725" s="220" t="s">
        <v>19</v>
      </c>
      <c r="F725" s="221" t="s">
        <v>221</v>
      </c>
      <c r="G725" s="218"/>
      <c r="H725" s="220" t="s">
        <v>19</v>
      </c>
      <c r="I725" s="222"/>
      <c r="J725" s="218"/>
      <c r="K725" s="218"/>
      <c r="L725" s="223"/>
      <c r="M725" s="224"/>
      <c r="N725" s="225"/>
      <c r="O725" s="225"/>
      <c r="P725" s="225"/>
      <c r="Q725" s="225"/>
      <c r="R725" s="225"/>
      <c r="S725" s="225"/>
      <c r="T725" s="22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27" t="s">
        <v>161</v>
      </c>
      <c r="AU725" s="227" t="s">
        <v>86</v>
      </c>
      <c r="AV725" s="13" t="s">
        <v>80</v>
      </c>
      <c r="AW725" s="13" t="s">
        <v>34</v>
      </c>
      <c r="AX725" s="13" t="s">
        <v>75</v>
      </c>
      <c r="AY725" s="227" t="s">
        <v>151</v>
      </c>
    </row>
    <row r="726" s="13" customFormat="1">
      <c r="A726" s="13"/>
      <c r="B726" s="217"/>
      <c r="C726" s="218"/>
      <c r="D726" s="219" t="s">
        <v>161</v>
      </c>
      <c r="E726" s="220" t="s">
        <v>19</v>
      </c>
      <c r="F726" s="221" t="s">
        <v>853</v>
      </c>
      <c r="G726" s="218"/>
      <c r="H726" s="220" t="s">
        <v>19</v>
      </c>
      <c r="I726" s="222"/>
      <c r="J726" s="218"/>
      <c r="K726" s="218"/>
      <c r="L726" s="223"/>
      <c r="M726" s="224"/>
      <c r="N726" s="225"/>
      <c r="O726" s="225"/>
      <c r="P726" s="225"/>
      <c r="Q726" s="225"/>
      <c r="R726" s="225"/>
      <c r="S726" s="225"/>
      <c r="T726" s="22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27" t="s">
        <v>161</v>
      </c>
      <c r="AU726" s="227" t="s">
        <v>86</v>
      </c>
      <c r="AV726" s="13" t="s">
        <v>80</v>
      </c>
      <c r="AW726" s="13" t="s">
        <v>34</v>
      </c>
      <c r="AX726" s="13" t="s">
        <v>75</v>
      </c>
      <c r="AY726" s="227" t="s">
        <v>151</v>
      </c>
    </row>
    <row r="727" s="14" customFormat="1">
      <c r="A727" s="14"/>
      <c r="B727" s="228"/>
      <c r="C727" s="229"/>
      <c r="D727" s="219" t="s">
        <v>161</v>
      </c>
      <c r="E727" s="230" t="s">
        <v>19</v>
      </c>
      <c r="F727" s="231" t="s">
        <v>854</v>
      </c>
      <c r="G727" s="229"/>
      <c r="H727" s="232">
        <v>9</v>
      </c>
      <c r="I727" s="233"/>
      <c r="J727" s="229"/>
      <c r="K727" s="229"/>
      <c r="L727" s="234"/>
      <c r="M727" s="235"/>
      <c r="N727" s="236"/>
      <c r="O727" s="236"/>
      <c r="P727" s="236"/>
      <c r="Q727" s="236"/>
      <c r="R727" s="236"/>
      <c r="S727" s="236"/>
      <c r="T727" s="23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38" t="s">
        <v>161</v>
      </c>
      <c r="AU727" s="238" t="s">
        <v>86</v>
      </c>
      <c r="AV727" s="14" t="s">
        <v>86</v>
      </c>
      <c r="AW727" s="14" t="s">
        <v>34</v>
      </c>
      <c r="AX727" s="14" t="s">
        <v>75</v>
      </c>
      <c r="AY727" s="238" t="s">
        <v>151</v>
      </c>
    </row>
    <row r="728" s="15" customFormat="1">
      <c r="A728" s="15"/>
      <c r="B728" s="239"/>
      <c r="C728" s="240"/>
      <c r="D728" s="219" t="s">
        <v>161</v>
      </c>
      <c r="E728" s="241" t="s">
        <v>19</v>
      </c>
      <c r="F728" s="242" t="s">
        <v>165</v>
      </c>
      <c r="G728" s="240"/>
      <c r="H728" s="243">
        <v>9</v>
      </c>
      <c r="I728" s="244"/>
      <c r="J728" s="240"/>
      <c r="K728" s="240"/>
      <c r="L728" s="245"/>
      <c r="M728" s="246"/>
      <c r="N728" s="247"/>
      <c r="O728" s="247"/>
      <c r="P728" s="247"/>
      <c r="Q728" s="247"/>
      <c r="R728" s="247"/>
      <c r="S728" s="247"/>
      <c r="T728" s="248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49" t="s">
        <v>161</v>
      </c>
      <c r="AU728" s="249" t="s">
        <v>86</v>
      </c>
      <c r="AV728" s="15" t="s">
        <v>157</v>
      </c>
      <c r="AW728" s="15" t="s">
        <v>34</v>
      </c>
      <c r="AX728" s="15" t="s">
        <v>80</v>
      </c>
      <c r="AY728" s="249" t="s">
        <v>151</v>
      </c>
    </row>
    <row r="729" s="2" customFormat="1" ht="16.5" customHeight="1">
      <c r="A729" s="39"/>
      <c r="B729" s="40"/>
      <c r="C729" s="250" t="s">
        <v>855</v>
      </c>
      <c r="D729" s="250" t="s">
        <v>296</v>
      </c>
      <c r="E729" s="251" t="s">
        <v>856</v>
      </c>
      <c r="F729" s="252" t="s">
        <v>857</v>
      </c>
      <c r="G729" s="253" t="s">
        <v>168</v>
      </c>
      <c r="H729" s="254">
        <v>9</v>
      </c>
      <c r="I729" s="255"/>
      <c r="J729" s="256">
        <f>ROUND(I729*H729,2)</f>
        <v>0</v>
      </c>
      <c r="K729" s="252" t="s">
        <v>19</v>
      </c>
      <c r="L729" s="257"/>
      <c r="M729" s="258" t="s">
        <v>19</v>
      </c>
      <c r="N729" s="259" t="s">
        <v>46</v>
      </c>
      <c r="O729" s="85"/>
      <c r="P729" s="208">
        <f>O729*H729</f>
        <v>0</v>
      </c>
      <c r="Q729" s="208">
        <v>0</v>
      </c>
      <c r="R729" s="208">
        <f>Q729*H729</f>
        <v>0</v>
      </c>
      <c r="S729" s="208">
        <v>0</v>
      </c>
      <c r="T729" s="209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10" t="s">
        <v>93</v>
      </c>
      <c r="AT729" s="210" t="s">
        <v>296</v>
      </c>
      <c r="AU729" s="210" t="s">
        <v>86</v>
      </c>
      <c r="AY729" s="18" t="s">
        <v>151</v>
      </c>
      <c r="BE729" s="211">
        <f>IF(N729="základní",J729,0)</f>
        <v>0</v>
      </c>
      <c r="BF729" s="211">
        <f>IF(N729="snížená",J729,0)</f>
        <v>0</v>
      </c>
      <c r="BG729" s="211">
        <f>IF(N729="zákl. přenesená",J729,0)</f>
        <v>0</v>
      </c>
      <c r="BH729" s="211">
        <f>IF(N729="sníž. přenesená",J729,0)</f>
        <v>0</v>
      </c>
      <c r="BI729" s="211">
        <f>IF(N729="nulová",J729,0)</f>
        <v>0</v>
      </c>
      <c r="BJ729" s="18" t="s">
        <v>80</v>
      </c>
      <c r="BK729" s="211">
        <f>ROUND(I729*H729,2)</f>
        <v>0</v>
      </c>
      <c r="BL729" s="18" t="s">
        <v>262</v>
      </c>
      <c r="BM729" s="210" t="s">
        <v>858</v>
      </c>
    </row>
    <row r="730" s="13" customFormat="1">
      <c r="A730" s="13"/>
      <c r="B730" s="217"/>
      <c r="C730" s="218"/>
      <c r="D730" s="219" t="s">
        <v>161</v>
      </c>
      <c r="E730" s="220" t="s">
        <v>19</v>
      </c>
      <c r="F730" s="221" t="s">
        <v>221</v>
      </c>
      <c r="G730" s="218"/>
      <c r="H730" s="220" t="s">
        <v>19</v>
      </c>
      <c r="I730" s="222"/>
      <c r="J730" s="218"/>
      <c r="K730" s="218"/>
      <c r="L730" s="223"/>
      <c r="M730" s="224"/>
      <c r="N730" s="225"/>
      <c r="O730" s="225"/>
      <c r="P730" s="225"/>
      <c r="Q730" s="225"/>
      <c r="R730" s="225"/>
      <c r="S730" s="225"/>
      <c r="T730" s="226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27" t="s">
        <v>161</v>
      </c>
      <c r="AU730" s="227" t="s">
        <v>86</v>
      </c>
      <c r="AV730" s="13" t="s">
        <v>80</v>
      </c>
      <c r="AW730" s="13" t="s">
        <v>34</v>
      </c>
      <c r="AX730" s="13" t="s">
        <v>75</v>
      </c>
      <c r="AY730" s="227" t="s">
        <v>151</v>
      </c>
    </row>
    <row r="731" s="13" customFormat="1">
      <c r="A731" s="13"/>
      <c r="B731" s="217"/>
      <c r="C731" s="218"/>
      <c r="D731" s="219" t="s">
        <v>161</v>
      </c>
      <c r="E731" s="220" t="s">
        <v>19</v>
      </c>
      <c r="F731" s="221" t="s">
        <v>853</v>
      </c>
      <c r="G731" s="218"/>
      <c r="H731" s="220" t="s">
        <v>19</v>
      </c>
      <c r="I731" s="222"/>
      <c r="J731" s="218"/>
      <c r="K731" s="218"/>
      <c r="L731" s="223"/>
      <c r="M731" s="224"/>
      <c r="N731" s="225"/>
      <c r="O731" s="225"/>
      <c r="P731" s="225"/>
      <c r="Q731" s="225"/>
      <c r="R731" s="225"/>
      <c r="S731" s="225"/>
      <c r="T731" s="22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27" t="s">
        <v>161</v>
      </c>
      <c r="AU731" s="227" t="s">
        <v>86</v>
      </c>
      <c r="AV731" s="13" t="s">
        <v>80</v>
      </c>
      <c r="AW731" s="13" t="s">
        <v>34</v>
      </c>
      <c r="AX731" s="13" t="s">
        <v>75</v>
      </c>
      <c r="AY731" s="227" t="s">
        <v>151</v>
      </c>
    </row>
    <row r="732" s="14" customFormat="1">
      <c r="A732" s="14"/>
      <c r="B732" s="228"/>
      <c r="C732" s="229"/>
      <c r="D732" s="219" t="s">
        <v>161</v>
      </c>
      <c r="E732" s="230" t="s">
        <v>19</v>
      </c>
      <c r="F732" s="231" t="s">
        <v>854</v>
      </c>
      <c r="G732" s="229"/>
      <c r="H732" s="232">
        <v>9</v>
      </c>
      <c r="I732" s="233"/>
      <c r="J732" s="229"/>
      <c r="K732" s="229"/>
      <c r="L732" s="234"/>
      <c r="M732" s="235"/>
      <c r="N732" s="236"/>
      <c r="O732" s="236"/>
      <c r="P732" s="236"/>
      <c r="Q732" s="236"/>
      <c r="R732" s="236"/>
      <c r="S732" s="236"/>
      <c r="T732" s="237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38" t="s">
        <v>161</v>
      </c>
      <c r="AU732" s="238" t="s">
        <v>86</v>
      </c>
      <c r="AV732" s="14" t="s">
        <v>86</v>
      </c>
      <c r="AW732" s="14" t="s">
        <v>34</v>
      </c>
      <c r="AX732" s="14" t="s">
        <v>75</v>
      </c>
      <c r="AY732" s="238" t="s">
        <v>151</v>
      </c>
    </row>
    <row r="733" s="15" customFormat="1">
      <c r="A733" s="15"/>
      <c r="B733" s="239"/>
      <c r="C733" s="240"/>
      <c r="D733" s="219" t="s">
        <v>161</v>
      </c>
      <c r="E733" s="241" t="s">
        <v>19</v>
      </c>
      <c r="F733" s="242" t="s">
        <v>165</v>
      </c>
      <c r="G733" s="240"/>
      <c r="H733" s="243">
        <v>9</v>
      </c>
      <c r="I733" s="244"/>
      <c r="J733" s="240"/>
      <c r="K733" s="240"/>
      <c r="L733" s="245"/>
      <c r="M733" s="246"/>
      <c r="N733" s="247"/>
      <c r="O733" s="247"/>
      <c r="P733" s="247"/>
      <c r="Q733" s="247"/>
      <c r="R733" s="247"/>
      <c r="S733" s="247"/>
      <c r="T733" s="248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49" t="s">
        <v>161</v>
      </c>
      <c r="AU733" s="249" t="s">
        <v>86</v>
      </c>
      <c r="AV733" s="15" t="s">
        <v>157</v>
      </c>
      <c r="AW733" s="15" t="s">
        <v>34</v>
      </c>
      <c r="AX733" s="15" t="s">
        <v>80</v>
      </c>
      <c r="AY733" s="249" t="s">
        <v>151</v>
      </c>
    </row>
    <row r="734" s="2" customFormat="1" ht="24.15" customHeight="1">
      <c r="A734" s="39"/>
      <c r="B734" s="40"/>
      <c r="C734" s="199" t="s">
        <v>859</v>
      </c>
      <c r="D734" s="199" t="s">
        <v>153</v>
      </c>
      <c r="E734" s="200" t="s">
        <v>860</v>
      </c>
      <c r="F734" s="201" t="s">
        <v>861</v>
      </c>
      <c r="G734" s="202" t="s">
        <v>84</v>
      </c>
      <c r="H734" s="203">
        <v>18.5</v>
      </c>
      <c r="I734" s="204"/>
      <c r="J734" s="205">
        <f>ROUND(I734*H734,2)</f>
        <v>0</v>
      </c>
      <c r="K734" s="201" t="s">
        <v>156</v>
      </c>
      <c r="L734" s="45"/>
      <c r="M734" s="206" t="s">
        <v>19</v>
      </c>
      <c r="N734" s="207" t="s">
        <v>46</v>
      </c>
      <c r="O734" s="85"/>
      <c r="P734" s="208">
        <f>O734*H734</f>
        <v>0</v>
      </c>
      <c r="Q734" s="208">
        <v>0</v>
      </c>
      <c r="R734" s="208">
        <f>Q734*H734</f>
        <v>0</v>
      </c>
      <c r="S734" s="208">
        <v>0</v>
      </c>
      <c r="T734" s="209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10" t="s">
        <v>262</v>
      </c>
      <c r="AT734" s="210" t="s">
        <v>153</v>
      </c>
      <c r="AU734" s="210" t="s">
        <v>86</v>
      </c>
      <c r="AY734" s="18" t="s">
        <v>151</v>
      </c>
      <c r="BE734" s="211">
        <f>IF(N734="základní",J734,0)</f>
        <v>0</v>
      </c>
      <c r="BF734" s="211">
        <f>IF(N734="snížená",J734,0)</f>
        <v>0</v>
      </c>
      <c r="BG734" s="211">
        <f>IF(N734="zákl. přenesená",J734,0)</f>
        <v>0</v>
      </c>
      <c r="BH734" s="211">
        <f>IF(N734="sníž. přenesená",J734,0)</f>
        <v>0</v>
      </c>
      <c r="BI734" s="211">
        <f>IF(N734="nulová",J734,0)</f>
        <v>0</v>
      </c>
      <c r="BJ734" s="18" t="s">
        <v>80</v>
      </c>
      <c r="BK734" s="211">
        <f>ROUND(I734*H734,2)</f>
        <v>0</v>
      </c>
      <c r="BL734" s="18" t="s">
        <v>262</v>
      </c>
      <c r="BM734" s="210" t="s">
        <v>862</v>
      </c>
    </row>
    <row r="735" s="2" customFormat="1">
      <c r="A735" s="39"/>
      <c r="B735" s="40"/>
      <c r="C735" s="41"/>
      <c r="D735" s="212" t="s">
        <v>159</v>
      </c>
      <c r="E735" s="41"/>
      <c r="F735" s="213" t="s">
        <v>863</v>
      </c>
      <c r="G735" s="41"/>
      <c r="H735" s="41"/>
      <c r="I735" s="214"/>
      <c r="J735" s="41"/>
      <c r="K735" s="41"/>
      <c r="L735" s="45"/>
      <c r="M735" s="215"/>
      <c r="N735" s="216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159</v>
      </c>
      <c r="AU735" s="18" t="s">
        <v>86</v>
      </c>
    </row>
    <row r="736" s="13" customFormat="1">
      <c r="A736" s="13"/>
      <c r="B736" s="217"/>
      <c r="C736" s="218"/>
      <c r="D736" s="219" t="s">
        <v>161</v>
      </c>
      <c r="E736" s="220" t="s">
        <v>19</v>
      </c>
      <c r="F736" s="221" t="s">
        <v>162</v>
      </c>
      <c r="G736" s="218"/>
      <c r="H736" s="220" t="s">
        <v>19</v>
      </c>
      <c r="I736" s="222"/>
      <c r="J736" s="218"/>
      <c r="K736" s="218"/>
      <c r="L736" s="223"/>
      <c r="M736" s="224"/>
      <c r="N736" s="225"/>
      <c r="O736" s="225"/>
      <c r="P736" s="225"/>
      <c r="Q736" s="225"/>
      <c r="R736" s="225"/>
      <c r="S736" s="225"/>
      <c r="T736" s="22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27" t="s">
        <v>161</v>
      </c>
      <c r="AU736" s="227" t="s">
        <v>86</v>
      </c>
      <c r="AV736" s="13" t="s">
        <v>80</v>
      </c>
      <c r="AW736" s="13" t="s">
        <v>34</v>
      </c>
      <c r="AX736" s="13" t="s">
        <v>75</v>
      </c>
      <c r="AY736" s="227" t="s">
        <v>151</v>
      </c>
    </row>
    <row r="737" s="13" customFormat="1">
      <c r="A737" s="13"/>
      <c r="B737" s="217"/>
      <c r="C737" s="218"/>
      <c r="D737" s="219" t="s">
        <v>161</v>
      </c>
      <c r="E737" s="220" t="s">
        <v>19</v>
      </c>
      <c r="F737" s="221" t="s">
        <v>188</v>
      </c>
      <c r="G737" s="218"/>
      <c r="H737" s="220" t="s">
        <v>19</v>
      </c>
      <c r="I737" s="222"/>
      <c r="J737" s="218"/>
      <c r="K737" s="218"/>
      <c r="L737" s="223"/>
      <c r="M737" s="224"/>
      <c r="N737" s="225"/>
      <c r="O737" s="225"/>
      <c r="P737" s="225"/>
      <c r="Q737" s="225"/>
      <c r="R737" s="225"/>
      <c r="S737" s="225"/>
      <c r="T737" s="22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27" t="s">
        <v>161</v>
      </c>
      <c r="AU737" s="227" t="s">
        <v>86</v>
      </c>
      <c r="AV737" s="13" t="s">
        <v>80</v>
      </c>
      <c r="AW737" s="13" t="s">
        <v>34</v>
      </c>
      <c r="AX737" s="13" t="s">
        <v>75</v>
      </c>
      <c r="AY737" s="227" t="s">
        <v>151</v>
      </c>
    </row>
    <row r="738" s="14" customFormat="1">
      <c r="A738" s="14"/>
      <c r="B738" s="228"/>
      <c r="C738" s="229"/>
      <c r="D738" s="219" t="s">
        <v>161</v>
      </c>
      <c r="E738" s="230" t="s">
        <v>19</v>
      </c>
      <c r="F738" s="231" t="s">
        <v>776</v>
      </c>
      <c r="G738" s="229"/>
      <c r="H738" s="232">
        <v>18.5</v>
      </c>
      <c r="I738" s="233"/>
      <c r="J738" s="229"/>
      <c r="K738" s="229"/>
      <c r="L738" s="234"/>
      <c r="M738" s="235"/>
      <c r="N738" s="236"/>
      <c r="O738" s="236"/>
      <c r="P738" s="236"/>
      <c r="Q738" s="236"/>
      <c r="R738" s="236"/>
      <c r="S738" s="236"/>
      <c r="T738" s="237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38" t="s">
        <v>161</v>
      </c>
      <c r="AU738" s="238" t="s">
        <v>86</v>
      </c>
      <c r="AV738" s="14" t="s">
        <v>86</v>
      </c>
      <c r="AW738" s="14" t="s">
        <v>34</v>
      </c>
      <c r="AX738" s="14" t="s">
        <v>75</v>
      </c>
      <c r="AY738" s="238" t="s">
        <v>151</v>
      </c>
    </row>
    <row r="739" s="15" customFormat="1">
      <c r="A739" s="15"/>
      <c r="B739" s="239"/>
      <c r="C739" s="240"/>
      <c r="D739" s="219" t="s">
        <v>161</v>
      </c>
      <c r="E739" s="241" t="s">
        <v>19</v>
      </c>
      <c r="F739" s="242" t="s">
        <v>165</v>
      </c>
      <c r="G739" s="240"/>
      <c r="H739" s="243">
        <v>18.5</v>
      </c>
      <c r="I739" s="244"/>
      <c r="J739" s="240"/>
      <c r="K739" s="240"/>
      <c r="L739" s="245"/>
      <c r="M739" s="246"/>
      <c r="N739" s="247"/>
      <c r="O739" s="247"/>
      <c r="P739" s="247"/>
      <c r="Q739" s="247"/>
      <c r="R739" s="247"/>
      <c r="S739" s="247"/>
      <c r="T739" s="248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49" t="s">
        <v>161</v>
      </c>
      <c r="AU739" s="249" t="s">
        <v>86</v>
      </c>
      <c r="AV739" s="15" t="s">
        <v>157</v>
      </c>
      <c r="AW739" s="15" t="s">
        <v>34</v>
      </c>
      <c r="AX739" s="15" t="s">
        <v>80</v>
      </c>
      <c r="AY739" s="249" t="s">
        <v>151</v>
      </c>
    </row>
    <row r="740" s="2" customFormat="1" ht="16.5" customHeight="1">
      <c r="A740" s="39"/>
      <c r="B740" s="40"/>
      <c r="C740" s="250" t="s">
        <v>864</v>
      </c>
      <c r="D740" s="250" t="s">
        <v>296</v>
      </c>
      <c r="E740" s="251" t="s">
        <v>865</v>
      </c>
      <c r="F740" s="252" t="s">
        <v>866</v>
      </c>
      <c r="G740" s="253" t="s">
        <v>84</v>
      </c>
      <c r="H740" s="254">
        <v>20.350000000000001</v>
      </c>
      <c r="I740" s="255"/>
      <c r="J740" s="256">
        <f>ROUND(I740*H740,2)</f>
        <v>0</v>
      </c>
      <c r="K740" s="252" t="s">
        <v>156</v>
      </c>
      <c r="L740" s="257"/>
      <c r="M740" s="258" t="s">
        <v>19</v>
      </c>
      <c r="N740" s="259" t="s">
        <v>46</v>
      </c>
      <c r="O740" s="85"/>
      <c r="P740" s="208">
        <f>O740*H740</f>
        <v>0</v>
      </c>
      <c r="Q740" s="208">
        <v>0.01372</v>
      </c>
      <c r="R740" s="208">
        <f>Q740*H740</f>
        <v>0.27920200000000001</v>
      </c>
      <c r="S740" s="208">
        <v>0</v>
      </c>
      <c r="T740" s="209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10" t="s">
        <v>93</v>
      </c>
      <c r="AT740" s="210" t="s">
        <v>296</v>
      </c>
      <c r="AU740" s="210" t="s">
        <v>86</v>
      </c>
      <c r="AY740" s="18" t="s">
        <v>151</v>
      </c>
      <c r="BE740" s="211">
        <f>IF(N740="základní",J740,0)</f>
        <v>0</v>
      </c>
      <c r="BF740" s="211">
        <f>IF(N740="snížená",J740,0)</f>
        <v>0</v>
      </c>
      <c r="BG740" s="211">
        <f>IF(N740="zákl. přenesená",J740,0)</f>
        <v>0</v>
      </c>
      <c r="BH740" s="211">
        <f>IF(N740="sníž. přenesená",J740,0)</f>
        <v>0</v>
      </c>
      <c r="BI740" s="211">
        <f>IF(N740="nulová",J740,0)</f>
        <v>0</v>
      </c>
      <c r="BJ740" s="18" t="s">
        <v>80</v>
      </c>
      <c r="BK740" s="211">
        <f>ROUND(I740*H740,2)</f>
        <v>0</v>
      </c>
      <c r="BL740" s="18" t="s">
        <v>262</v>
      </c>
      <c r="BM740" s="210" t="s">
        <v>867</v>
      </c>
    </row>
    <row r="741" s="14" customFormat="1">
      <c r="A741" s="14"/>
      <c r="B741" s="228"/>
      <c r="C741" s="229"/>
      <c r="D741" s="219" t="s">
        <v>161</v>
      </c>
      <c r="E741" s="229"/>
      <c r="F741" s="231" t="s">
        <v>868</v>
      </c>
      <c r="G741" s="229"/>
      <c r="H741" s="232">
        <v>20.350000000000001</v>
      </c>
      <c r="I741" s="233"/>
      <c r="J741" s="229"/>
      <c r="K741" s="229"/>
      <c r="L741" s="234"/>
      <c r="M741" s="235"/>
      <c r="N741" s="236"/>
      <c r="O741" s="236"/>
      <c r="P741" s="236"/>
      <c r="Q741" s="236"/>
      <c r="R741" s="236"/>
      <c r="S741" s="236"/>
      <c r="T741" s="237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38" t="s">
        <v>161</v>
      </c>
      <c r="AU741" s="238" t="s">
        <v>86</v>
      </c>
      <c r="AV741" s="14" t="s">
        <v>86</v>
      </c>
      <c r="AW741" s="14" t="s">
        <v>4</v>
      </c>
      <c r="AX741" s="14" t="s">
        <v>80</v>
      </c>
      <c r="AY741" s="238" t="s">
        <v>151</v>
      </c>
    </row>
    <row r="742" s="2" customFormat="1" ht="33" customHeight="1">
      <c r="A742" s="39"/>
      <c r="B742" s="40"/>
      <c r="C742" s="199" t="s">
        <v>869</v>
      </c>
      <c r="D742" s="199" t="s">
        <v>153</v>
      </c>
      <c r="E742" s="200" t="s">
        <v>870</v>
      </c>
      <c r="F742" s="201" t="s">
        <v>871</v>
      </c>
      <c r="G742" s="202" t="s">
        <v>84</v>
      </c>
      <c r="H742" s="203">
        <v>9</v>
      </c>
      <c r="I742" s="204"/>
      <c r="J742" s="205">
        <f>ROUND(I742*H742,2)</f>
        <v>0</v>
      </c>
      <c r="K742" s="201" t="s">
        <v>156</v>
      </c>
      <c r="L742" s="45"/>
      <c r="M742" s="206" t="s">
        <v>19</v>
      </c>
      <c r="N742" s="207" t="s">
        <v>46</v>
      </c>
      <c r="O742" s="85"/>
      <c r="P742" s="208">
        <f>O742*H742</f>
        <v>0</v>
      </c>
      <c r="Q742" s="208">
        <v>0</v>
      </c>
      <c r="R742" s="208">
        <f>Q742*H742</f>
        <v>0</v>
      </c>
      <c r="S742" s="208">
        <v>0</v>
      </c>
      <c r="T742" s="209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10" t="s">
        <v>262</v>
      </c>
      <c r="AT742" s="210" t="s">
        <v>153</v>
      </c>
      <c r="AU742" s="210" t="s">
        <v>86</v>
      </c>
      <c r="AY742" s="18" t="s">
        <v>151</v>
      </c>
      <c r="BE742" s="211">
        <f>IF(N742="základní",J742,0)</f>
        <v>0</v>
      </c>
      <c r="BF742" s="211">
        <f>IF(N742="snížená",J742,0)</f>
        <v>0</v>
      </c>
      <c r="BG742" s="211">
        <f>IF(N742="zákl. přenesená",J742,0)</f>
        <v>0</v>
      </c>
      <c r="BH742" s="211">
        <f>IF(N742="sníž. přenesená",J742,0)</f>
        <v>0</v>
      </c>
      <c r="BI742" s="211">
        <f>IF(N742="nulová",J742,0)</f>
        <v>0</v>
      </c>
      <c r="BJ742" s="18" t="s">
        <v>80</v>
      </c>
      <c r="BK742" s="211">
        <f>ROUND(I742*H742,2)</f>
        <v>0</v>
      </c>
      <c r="BL742" s="18" t="s">
        <v>262</v>
      </c>
      <c r="BM742" s="210" t="s">
        <v>872</v>
      </c>
    </row>
    <row r="743" s="2" customFormat="1">
      <c r="A743" s="39"/>
      <c r="B743" s="40"/>
      <c r="C743" s="41"/>
      <c r="D743" s="212" t="s">
        <v>159</v>
      </c>
      <c r="E743" s="41"/>
      <c r="F743" s="213" t="s">
        <v>873</v>
      </c>
      <c r="G743" s="41"/>
      <c r="H743" s="41"/>
      <c r="I743" s="214"/>
      <c r="J743" s="41"/>
      <c r="K743" s="41"/>
      <c r="L743" s="45"/>
      <c r="M743" s="215"/>
      <c r="N743" s="216"/>
      <c r="O743" s="85"/>
      <c r="P743" s="85"/>
      <c r="Q743" s="85"/>
      <c r="R743" s="85"/>
      <c r="S743" s="85"/>
      <c r="T743" s="86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159</v>
      </c>
      <c r="AU743" s="18" t="s">
        <v>86</v>
      </c>
    </row>
    <row r="744" s="13" customFormat="1">
      <c r="A744" s="13"/>
      <c r="B744" s="217"/>
      <c r="C744" s="218"/>
      <c r="D744" s="219" t="s">
        <v>161</v>
      </c>
      <c r="E744" s="220" t="s">
        <v>19</v>
      </c>
      <c r="F744" s="221" t="s">
        <v>162</v>
      </c>
      <c r="G744" s="218"/>
      <c r="H744" s="220" t="s">
        <v>19</v>
      </c>
      <c r="I744" s="222"/>
      <c r="J744" s="218"/>
      <c r="K744" s="218"/>
      <c r="L744" s="223"/>
      <c r="M744" s="224"/>
      <c r="N744" s="225"/>
      <c r="O744" s="225"/>
      <c r="P744" s="225"/>
      <c r="Q744" s="225"/>
      <c r="R744" s="225"/>
      <c r="S744" s="225"/>
      <c r="T744" s="226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27" t="s">
        <v>161</v>
      </c>
      <c r="AU744" s="227" t="s">
        <v>86</v>
      </c>
      <c r="AV744" s="13" t="s">
        <v>80</v>
      </c>
      <c r="AW744" s="13" t="s">
        <v>34</v>
      </c>
      <c r="AX744" s="13" t="s">
        <v>75</v>
      </c>
      <c r="AY744" s="227" t="s">
        <v>151</v>
      </c>
    </row>
    <row r="745" s="13" customFormat="1">
      <c r="A745" s="13"/>
      <c r="B745" s="217"/>
      <c r="C745" s="218"/>
      <c r="D745" s="219" t="s">
        <v>161</v>
      </c>
      <c r="E745" s="220" t="s">
        <v>19</v>
      </c>
      <c r="F745" s="221" t="s">
        <v>221</v>
      </c>
      <c r="G745" s="218"/>
      <c r="H745" s="220" t="s">
        <v>19</v>
      </c>
      <c r="I745" s="222"/>
      <c r="J745" s="218"/>
      <c r="K745" s="218"/>
      <c r="L745" s="223"/>
      <c r="M745" s="224"/>
      <c r="N745" s="225"/>
      <c r="O745" s="225"/>
      <c r="P745" s="225"/>
      <c r="Q745" s="225"/>
      <c r="R745" s="225"/>
      <c r="S745" s="225"/>
      <c r="T745" s="22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27" t="s">
        <v>161</v>
      </c>
      <c r="AU745" s="227" t="s">
        <v>86</v>
      </c>
      <c r="AV745" s="13" t="s">
        <v>80</v>
      </c>
      <c r="AW745" s="13" t="s">
        <v>34</v>
      </c>
      <c r="AX745" s="13" t="s">
        <v>75</v>
      </c>
      <c r="AY745" s="227" t="s">
        <v>151</v>
      </c>
    </row>
    <row r="746" s="13" customFormat="1">
      <c r="A746" s="13"/>
      <c r="B746" s="217"/>
      <c r="C746" s="218"/>
      <c r="D746" s="219" t="s">
        <v>161</v>
      </c>
      <c r="E746" s="220" t="s">
        <v>19</v>
      </c>
      <c r="F746" s="221" t="s">
        <v>853</v>
      </c>
      <c r="G746" s="218"/>
      <c r="H746" s="220" t="s">
        <v>19</v>
      </c>
      <c r="I746" s="222"/>
      <c r="J746" s="218"/>
      <c r="K746" s="218"/>
      <c r="L746" s="223"/>
      <c r="M746" s="224"/>
      <c r="N746" s="225"/>
      <c r="O746" s="225"/>
      <c r="P746" s="225"/>
      <c r="Q746" s="225"/>
      <c r="R746" s="225"/>
      <c r="S746" s="225"/>
      <c r="T746" s="226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27" t="s">
        <v>161</v>
      </c>
      <c r="AU746" s="227" t="s">
        <v>86</v>
      </c>
      <c r="AV746" s="13" t="s">
        <v>80</v>
      </c>
      <c r="AW746" s="13" t="s">
        <v>34</v>
      </c>
      <c r="AX746" s="13" t="s">
        <v>75</v>
      </c>
      <c r="AY746" s="227" t="s">
        <v>151</v>
      </c>
    </row>
    <row r="747" s="14" customFormat="1">
      <c r="A747" s="14"/>
      <c r="B747" s="228"/>
      <c r="C747" s="229"/>
      <c r="D747" s="219" t="s">
        <v>161</v>
      </c>
      <c r="E747" s="230" t="s">
        <v>19</v>
      </c>
      <c r="F747" s="231" t="s">
        <v>854</v>
      </c>
      <c r="G747" s="229"/>
      <c r="H747" s="232">
        <v>9</v>
      </c>
      <c r="I747" s="233"/>
      <c r="J747" s="229"/>
      <c r="K747" s="229"/>
      <c r="L747" s="234"/>
      <c r="M747" s="235"/>
      <c r="N747" s="236"/>
      <c r="O747" s="236"/>
      <c r="P747" s="236"/>
      <c r="Q747" s="236"/>
      <c r="R747" s="236"/>
      <c r="S747" s="236"/>
      <c r="T747" s="237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38" t="s">
        <v>161</v>
      </c>
      <c r="AU747" s="238" t="s">
        <v>86</v>
      </c>
      <c r="AV747" s="14" t="s">
        <v>86</v>
      </c>
      <c r="AW747" s="14" t="s">
        <v>34</v>
      </c>
      <c r="AX747" s="14" t="s">
        <v>75</v>
      </c>
      <c r="AY747" s="238" t="s">
        <v>151</v>
      </c>
    </row>
    <row r="748" s="15" customFormat="1">
      <c r="A748" s="15"/>
      <c r="B748" s="239"/>
      <c r="C748" s="240"/>
      <c r="D748" s="219" t="s">
        <v>161</v>
      </c>
      <c r="E748" s="241" t="s">
        <v>19</v>
      </c>
      <c r="F748" s="242" t="s">
        <v>165</v>
      </c>
      <c r="G748" s="240"/>
      <c r="H748" s="243">
        <v>9</v>
      </c>
      <c r="I748" s="244"/>
      <c r="J748" s="240"/>
      <c r="K748" s="240"/>
      <c r="L748" s="245"/>
      <c r="M748" s="246"/>
      <c r="N748" s="247"/>
      <c r="O748" s="247"/>
      <c r="P748" s="247"/>
      <c r="Q748" s="247"/>
      <c r="R748" s="247"/>
      <c r="S748" s="247"/>
      <c r="T748" s="248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49" t="s">
        <v>161</v>
      </c>
      <c r="AU748" s="249" t="s">
        <v>86</v>
      </c>
      <c r="AV748" s="15" t="s">
        <v>157</v>
      </c>
      <c r="AW748" s="15" t="s">
        <v>34</v>
      </c>
      <c r="AX748" s="15" t="s">
        <v>80</v>
      </c>
      <c r="AY748" s="249" t="s">
        <v>151</v>
      </c>
    </row>
    <row r="749" s="2" customFormat="1" ht="16.5" customHeight="1">
      <c r="A749" s="39"/>
      <c r="B749" s="40"/>
      <c r="C749" s="250" t="s">
        <v>874</v>
      </c>
      <c r="D749" s="250" t="s">
        <v>296</v>
      </c>
      <c r="E749" s="251" t="s">
        <v>875</v>
      </c>
      <c r="F749" s="252" t="s">
        <v>876</v>
      </c>
      <c r="G749" s="253" t="s">
        <v>198</v>
      </c>
      <c r="H749" s="254">
        <v>21</v>
      </c>
      <c r="I749" s="255"/>
      <c r="J749" s="256">
        <f>ROUND(I749*H749,2)</f>
        <v>0</v>
      </c>
      <c r="K749" s="252" t="s">
        <v>19</v>
      </c>
      <c r="L749" s="257"/>
      <c r="M749" s="258" t="s">
        <v>19</v>
      </c>
      <c r="N749" s="259" t="s">
        <v>46</v>
      </c>
      <c r="O749" s="85"/>
      <c r="P749" s="208">
        <f>O749*H749</f>
        <v>0</v>
      </c>
      <c r="Q749" s="208">
        <v>0.0016000000000000001</v>
      </c>
      <c r="R749" s="208">
        <f>Q749*H749</f>
        <v>0.033600000000000005</v>
      </c>
      <c r="S749" s="208">
        <v>0</v>
      </c>
      <c r="T749" s="209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10" t="s">
        <v>93</v>
      </c>
      <c r="AT749" s="210" t="s">
        <v>296</v>
      </c>
      <c r="AU749" s="210" t="s">
        <v>86</v>
      </c>
      <c r="AY749" s="18" t="s">
        <v>151</v>
      </c>
      <c r="BE749" s="211">
        <f>IF(N749="základní",J749,0)</f>
        <v>0</v>
      </c>
      <c r="BF749" s="211">
        <f>IF(N749="snížená",J749,0)</f>
        <v>0</v>
      </c>
      <c r="BG749" s="211">
        <f>IF(N749="zákl. přenesená",J749,0)</f>
        <v>0</v>
      </c>
      <c r="BH749" s="211">
        <f>IF(N749="sníž. přenesená",J749,0)</f>
        <v>0</v>
      </c>
      <c r="BI749" s="211">
        <f>IF(N749="nulová",J749,0)</f>
        <v>0</v>
      </c>
      <c r="BJ749" s="18" t="s">
        <v>80</v>
      </c>
      <c r="BK749" s="211">
        <f>ROUND(I749*H749,2)</f>
        <v>0</v>
      </c>
      <c r="BL749" s="18" t="s">
        <v>262</v>
      </c>
      <c r="BM749" s="210" t="s">
        <v>877</v>
      </c>
    </row>
    <row r="750" s="14" customFormat="1">
      <c r="A750" s="14"/>
      <c r="B750" s="228"/>
      <c r="C750" s="229"/>
      <c r="D750" s="219" t="s">
        <v>161</v>
      </c>
      <c r="E750" s="230" t="s">
        <v>19</v>
      </c>
      <c r="F750" s="231" t="s">
        <v>433</v>
      </c>
      <c r="G750" s="229"/>
      <c r="H750" s="232">
        <v>21</v>
      </c>
      <c r="I750" s="233"/>
      <c r="J750" s="229"/>
      <c r="K750" s="229"/>
      <c r="L750" s="234"/>
      <c r="M750" s="235"/>
      <c r="N750" s="236"/>
      <c r="O750" s="236"/>
      <c r="P750" s="236"/>
      <c r="Q750" s="236"/>
      <c r="R750" s="236"/>
      <c r="S750" s="236"/>
      <c r="T750" s="237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38" t="s">
        <v>161</v>
      </c>
      <c r="AU750" s="238" t="s">
        <v>86</v>
      </c>
      <c r="AV750" s="14" t="s">
        <v>86</v>
      </c>
      <c r="AW750" s="14" t="s">
        <v>34</v>
      </c>
      <c r="AX750" s="14" t="s">
        <v>75</v>
      </c>
      <c r="AY750" s="238" t="s">
        <v>151</v>
      </c>
    </row>
    <row r="751" s="15" customFormat="1">
      <c r="A751" s="15"/>
      <c r="B751" s="239"/>
      <c r="C751" s="240"/>
      <c r="D751" s="219" t="s">
        <v>161</v>
      </c>
      <c r="E751" s="241" t="s">
        <v>19</v>
      </c>
      <c r="F751" s="242" t="s">
        <v>165</v>
      </c>
      <c r="G751" s="240"/>
      <c r="H751" s="243">
        <v>21</v>
      </c>
      <c r="I751" s="244"/>
      <c r="J751" s="240"/>
      <c r="K751" s="240"/>
      <c r="L751" s="245"/>
      <c r="M751" s="246"/>
      <c r="N751" s="247"/>
      <c r="O751" s="247"/>
      <c r="P751" s="247"/>
      <c r="Q751" s="247"/>
      <c r="R751" s="247"/>
      <c r="S751" s="247"/>
      <c r="T751" s="248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49" t="s">
        <v>161</v>
      </c>
      <c r="AU751" s="249" t="s">
        <v>86</v>
      </c>
      <c r="AV751" s="15" t="s">
        <v>157</v>
      </c>
      <c r="AW751" s="15" t="s">
        <v>34</v>
      </c>
      <c r="AX751" s="15" t="s">
        <v>80</v>
      </c>
      <c r="AY751" s="249" t="s">
        <v>151</v>
      </c>
    </row>
    <row r="752" s="2" customFormat="1" ht="44.25" customHeight="1">
      <c r="A752" s="39"/>
      <c r="B752" s="40"/>
      <c r="C752" s="199" t="s">
        <v>878</v>
      </c>
      <c r="D752" s="199" t="s">
        <v>153</v>
      </c>
      <c r="E752" s="200" t="s">
        <v>879</v>
      </c>
      <c r="F752" s="201" t="s">
        <v>880</v>
      </c>
      <c r="G752" s="202" t="s">
        <v>84</v>
      </c>
      <c r="H752" s="203">
        <v>9</v>
      </c>
      <c r="I752" s="204"/>
      <c r="J752" s="205">
        <f>ROUND(I752*H752,2)</f>
        <v>0</v>
      </c>
      <c r="K752" s="201" t="s">
        <v>156</v>
      </c>
      <c r="L752" s="45"/>
      <c r="M752" s="206" t="s">
        <v>19</v>
      </c>
      <c r="N752" s="207" t="s">
        <v>46</v>
      </c>
      <c r="O752" s="85"/>
      <c r="P752" s="208">
        <f>O752*H752</f>
        <v>0</v>
      </c>
      <c r="Q752" s="208">
        <v>0.00021000000000000001</v>
      </c>
      <c r="R752" s="208">
        <f>Q752*H752</f>
        <v>0.0018900000000000002</v>
      </c>
      <c r="S752" s="208">
        <v>0</v>
      </c>
      <c r="T752" s="209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10" t="s">
        <v>262</v>
      </c>
      <c r="AT752" s="210" t="s">
        <v>153</v>
      </c>
      <c r="AU752" s="210" t="s">
        <v>86</v>
      </c>
      <c r="AY752" s="18" t="s">
        <v>151</v>
      </c>
      <c r="BE752" s="211">
        <f>IF(N752="základní",J752,0)</f>
        <v>0</v>
      </c>
      <c r="BF752" s="211">
        <f>IF(N752="snížená",J752,0)</f>
        <v>0</v>
      </c>
      <c r="BG752" s="211">
        <f>IF(N752="zákl. přenesená",J752,0)</f>
        <v>0</v>
      </c>
      <c r="BH752" s="211">
        <f>IF(N752="sníž. přenesená",J752,0)</f>
        <v>0</v>
      </c>
      <c r="BI752" s="211">
        <f>IF(N752="nulová",J752,0)</f>
        <v>0</v>
      </c>
      <c r="BJ752" s="18" t="s">
        <v>80</v>
      </c>
      <c r="BK752" s="211">
        <f>ROUND(I752*H752,2)</f>
        <v>0</v>
      </c>
      <c r="BL752" s="18" t="s">
        <v>262</v>
      </c>
      <c r="BM752" s="210" t="s">
        <v>881</v>
      </c>
    </row>
    <row r="753" s="2" customFormat="1">
      <c r="A753" s="39"/>
      <c r="B753" s="40"/>
      <c r="C753" s="41"/>
      <c r="D753" s="212" t="s">
        <v>159</v>
      </c>
      <c r="E753" s="41"/>
      <c r="F753" s="213" t="s">
        <v>882</v>
      </c>
      <c r="G753" s="41"/>
      <c r="H753" s="41"/>
      <c r="I753" s="214"/>
      <c r="J753" s="41"/>
      <c r="K753" s="41"/>
      <c r="L753" s="45"/>
      <c r="M753" s="215"/>
      <c r="N753" s="216"/>
      <c r="O753" s="85"/>
      <c r="P753" s="85"/>
      <c r="Q753" s="85"/>
      <c r="R753" s="85"/>
      <c r="S753" s="85"/>
      <c r="T753" s="86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159</v>
      </c>
      <c r="AU753" s="18" t="s">
        <v>86</v>
      </c>
    </row>
    <row r="754" s="13" customFormat="1">
      <c r="A754" s="13"/>
      <c r="B754" s="217"/>
      <c r="C754" s="218"/>
      <c r="D754" s="219" t="s">
        <v>161</v>
      </c>
      <c r="E754" s="220" t="s">
        <v>19</v>
      </c>
      <c r="F754" s="221" t="s">
        <v>162</v>
      </c>
      <c r="G754" s="218"/>
      <c r="H754" s="220" t="s">
        <v>19</v>
      </c>
      <c r="I754" s="222"/>
      <c r="J754" s="218"/>
      <c r="K754" s="218"/>
      <c r="L754" s="223"/>
      <c r="M754" s="224"/>
      <c r="N754" s="225"/>
      <c r="O754" s="225"/>
      <c r="P754" s="225"/>
      <c r="Q754" s="225"/>
      <c r="R754" s="225"/>
      <c r="S754" s="225"/>
      <c r="T754" s="226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27" t="s">
        <v>161</v>
      </c>
      <c r="AU754" s="227" t="s">
        <v>86</v>
      </c>
      <c r="AV754" s="13" t="s">
        <v>80</v>
      </c>
      <c r="AW754" s="13" t="s">
        <v>34</v>
      </c>
      <c r="AX754" s="13" t="s">
        <v>75</v>
      </c>
      <c r="AY754" s="227" t="s">
        <v>151</v>
      </c>
    </row>
    <row r="755" s="13" customFormat="1">
      <c r="A755" s="13"/>
      <c r="B755" s="217"/>
      <c r="C755" s="218"/>
      <c r="D755" s="219" t="s">
        <v>161</v>
      </c>
      <c r="E755" s="220" t="s">
        <v>19</v>
      </c>
      <c r="F755" s="221" t="s">
        <v>221</v>
      </c>
      <c r="G755" s="218"/>
      <c r="H755" s="220" t="s">
        <v>19</v>
      </c>
      <c r="I755" s="222"/>
      <c r="J755" s="218"/>
      <c r="K755" s="218"/>
      <c r="L755" s="223"/>
      <c r="M755" s="224"/>
      <c r="N755" s="225"/>
      <c r="O755" s="225"/>
      <c r="P755" s="225"/>
      <c r="Q755" s="225"/>
      <c r="R755" s="225"/>
      <c r="S755" s="225"/>
      <c r="T755" s="22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27" t="s">
        <v>161</v>
      </c>
      <c r="AU755" s="227" t="s">
        <v>86</v>
      </c>
      <c r="AV755" s="13" t="s">
        <v>80</v>
      </c>
      <c r="AW755" s="13" t="s">
        <v>34</v>
      </c>
      <c r="AX755" s="13" t="s">
        <v>75</v>
      </c>
      <c r="AY755" s="227" t="s">
        <v>151</v>
      </c>
    </row>
    <row r="756" s="13" customFormat="1">
      <c r="A756" s="13"/>
      <c r="B756" s="217"/>
      <c r="C756" s="218"/>
      <c r="D756" s="219" t="s">
        <v>161</v>
      </c>
      <c r="E756" s="220" t="s">
        <v>19</v>
      </c>
      <c r="F756" s="221" t="s">
        <v>853</v>
      </c>
      <c r="G756" s="218"/>
      <c r="H756" s="220" t="s">
        <v>19</v>
      </c>
      <c r="I756" s="222"/>
      <c r="J756" s="218"/>
      <c r="K756" s="218"/>
      <c r="L756" s="223"/>
      <c r="M756" s="224"/>
      <c r="N756" s="225"/>
      <c r="O756" s="225"/>
      <c r="P756" s="225"/>
      <c r="Q756" s="225"/>
      <c r="R756" s="225"/>
      <c r="S756" s="225"/>
      <c r="T756" s="226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27" t="s">
        <v>161</v>
      </c>
      <c r="AU756" s="227" t="s">
        <v>86</v>
      </c>
      <c r="AV756" s="13" t="s">
        <v>80</v>
      </c>
      <c r="AW756" s="13" t="s">
        <v>34</v>
      </c>
      <c r="AX756" s="13" t="s">
        <v>75</v>
      </c>
      <c r="AY756" s="227" t="s">
        <v>151</v>
      </c>
    </row>
    <row r="757" s="14" customFormat="1">
      <c r="A757" s="14"/>
      <c r="B757" s="228"/>
      <c r="C757" s="229"/>
      <c r="D757" s="219" t="s">
        <v>161</v>
      </c>
      <c r="E757" s="230" t="s">
        <v>19</v>
      </c>
      <c r="F757" s="231" t="s">
        <v>854</v>
      </c>
      <c r="G757" s="229"/>
      <c r="H757" s="232">
        <v>9</v>
      </c>
      <c r="I757" s="233"/>
      <c r="J757" s="229"/>
      <c r="K757" s="229"/>
      <c r="L757" s="234"/>
      <c r="M757" s="235"/>
      <c r="N757" s="236"/>
      <c r="O757" s="236"/>
      <c r="P757" s="236"/>
      <c r="Q757" s="236"/>
      <c r="R757" s="236"/>
      <c r="S757" s="236"/>
      <c r="T757" s="237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38" t="s">
        <v>161</v>
      </c>
      <c r="AU757" s="238" t="s">
        <v>86</v>
      </c>
      <c r="AV757" s="14" t="s">
        <v>86</v>
      </c>
      <c r="AW757" s="14" t="s">
        <v>34</v>
      </c>
      <c r="AX757" s="14" t="s">
        <v>75</v>
      </c>
      <c r="AY757" s="238" t="s">
        <v>151</v>
      </c>
    </row>
    <row r="758" s="15" customFormat="1">
      <c r="A758" s="15"/>
      <c r="B758" s="239"/>
      <c r="C758" s="240"/>
      <c r="D758" s="219" t="s">
        <v>161</v>
      </c>
      <c r="E758" s="241" t="s">
        <v>19</v>
      </c>
      <c r="F758" s="242" t="s">
        <v>165</v>
      </c>
      <c r="G758" s="240"/>
      <c r="H758" s="243">
        <v>9</v>
      </c>
      <c r="I758" s="244"/>
      <c r="J758" s="240"/>
      <c r="K758" s="240"/>
      <c r="L758" s="245"/>
      <c r="M758" s="246"/>
      <c r="N758" s="247"/>
      <c r="O758" s="247"/>
      <c r="P758" s="247"/>
      <c r="Q758" s="247"/>
      <c r="R758" s="247"/>
      <c r="S758" s="247"/>
      <c r="T758" s="248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49" t="s">
        <v>161</v>
      </c>
      <c r="AU758" s="249" t="s">
        <v>86</v>
      </c>
      <c r="AV758" s="15" t="s">
        <v>157</v>
      </c>
      <c r="AW758" s="15" t="s">
        <v>34</v>
      </c>
      <c r="AX758" s="15" t="s">
        <v>80</v>
      </c>
      <c r="AY758" s="249" t="s">
        <v>151</v>
      </c>
    </row>
    <row r="759" s="2" customFormat="1" ht="21.75" customHeight="1">
      <c r="A759" s="39"/>
      <c r="B759" s="40"/>
      <c r="C759" s="250" t="s">
        <v>883</v>
      </c>
      <c r="D759" s="250" t="s">
        <v>296</v>
      </c>
      <c r="E759" s="251" t="s">
        <v>884</v>
      </c>
      <c r="F759" s="252" t="s">
        <v>885</v>
      </c>
      <c r="G759" s="253" t="s">
        <v>84</v>
      </c>
      <c r="H759" s="254">
        <v>9.7200000000000006</v>
      </c>
      <c r="I759" s="255"/>
      <c r="J759" s="256">
        <f>ROUND(I759*H759,2)</f>
        <v>0</v>
      </c>
      <c r="K759" s="252" t="s">
        <v>19</v>
      </c>
      <c r="L759" s="257"/>
      <c r="M759" s="258" t="s">
        <v>19</v>
      </c>
      <c r="N759" s="259" t="s">
        <v>46</v>
      </c>
      <c r="O759" s="85"/>
      <c r="P759" s="208">
        <f>O759*H759</f>
        <v>0</v>
      </c>
      <c r="Q759" s="208">
        <v>0.018700000000000001</v>
      </c>
      <c r="R759" s="208">
        <f>Q759*H759</f>
        <v>0.18176400000000004</v>
      </c>
      <c r="S759" s="208">
        <v>0</v>
      </c>
      <c r="T759" s="209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10" t="s">
        <v>93</v>
      </c>
      <c r="AT759" s="210" t="s">
        <v>296</v>
      </c>
      <c r="AU759" s="210" t="s">
        <v>86</v>
      </c>
      <c r="AY759" s="18" t="s">
        <v>151</v>
      </c>
      <c r="BE759" s="211">
        <f>IF(N759="základní",J759,0)</f>
        <v>0</v>
      </c>
      <c r="BF759" s="211">
        <f>IF(N759="snížená",J759,0)</f>
        <v>0</v>
      </c>
      <c r="BG759" s="211">
        <f>IF(N759="zákl. přenesená",J759,0)</f>
        <v>0</v>
      </c>
      <c r="BH759" s="211">
        <f>IF(N759="sníž. přenesená",J759,0)</f>
        <v>0</v>
      </c>
      <c r="BI759" s="211">
        <f>IF(N759="nulová",J759,0)</f>
        <v>0</v>
      </c>
      <c r="BJ759" s="18" t="s">
        <v>80</v>
      </c>
      <c r="BK759" s="211">
        <f>ROUND(I759*H759,2)</f>
        <v>0</v>
      </c>
      <c r="BL759" s="18" t="s">
        <v>262</v>
      </c>
      <c r="BM759" s="210" t="s">
        <v>886</v>
      </c>
    </row>
    <row r="760" s="13" customFormat="1">
      <c r="A760" s="13"/>
      <c r="B760" s="217"/>
      <c r="C760" s="218"/>
      <c r="D760" s="219" t="s">
        <v>161</v>
      </c>
      <c r="E760" s="220" t="s">
        <v>19</v>
      </c>
      <c r="F760" s="221" t="s">
        <v>221</v>
      </c>
      <c r="G760" s="218"/>
      <c r="H760" s="220" t="s">
        <v>19</v>
      </c>
      <c r="I760" s="222"/>
      <c r="J760" s="218"/>
      <c r="K760" s="218"/>
      <c r="L760" s="223"/>
      <c r="M760" s="224"/>
      <c r="N760" s="225"/>
      <c r="O760" s="225"/>
      <c r="P760" s="225"/>
      <c r="Q760" s="225"/>
      <c r="R760" s="225"/>
      <c r="S760" s="225"/>
      <c r="T760" s="226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27" t="s">
        <v>161</v>
      </c>
      <c r="AU760" s="227" t="s">
        <v>86</v>
      </c>
      <c r="AV760" s="13" t="s">
        <v>80</v>
      </c>
      <c r="AW760" s="13" t="s">
        <v>34</v>
      </c>
      <c r="AX760" s="13" t="s">
        <v>75</v>
      </c>
      <c r="AY760" s="227" t="s">
        <v>151</v>
      </c>
    </row>
    <row r="761" s="13" customFormat="1">
      <c r="A761" s="13"/>
      <c r="B761" s="217"/>
      <c r="C761" s="218"/>
      <c r="D761" s="219" t="s">
        <v>161</v>
      </c>
      <c r="E761" s="220" t="s">
        <v>19</v>
      </c>
      <c r="F761" s="221" t="s">
        <v>853</v>
      </c>
      <c r="G761" s="218"/>
      <c r="H761" s="220" t="s">
        <v>19</v>
      </c>
      <c r="I761" s="222"/>
      <c r="J761" s="218"/>
      <c r="K761" s="218"/>
      <c r="L761" s="223"/>
      <c r="M761" s="224"/>
      <c r="N761" s="225"/>
      <c r="O761" s="225"/>
      <c r="P761" s="225"/>
      <c r="Q761" s="225"/>
      <c r="R761" s="225"/>
      <c r="S761" s="225"/>
      <c r="T761" s="22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27" t="s">
        <v>161</v>
      </c>
      <c r="AU761" s="227" t="s">
        <v>86</v>
      </c>
      <c r="AV761" s="13" t="s">
        <v>80</v>
      </c>
      <c r="AW761" s="13" t="s">
        <v>34</v>
      </c>
      <c r="AX761" s="13" t="s">
        <v>75</v>
      </c>
      <c r="AY761" s="227" t="s">
        <v>151</v>
      </c>
    </row>
    <row r="762" s="14" customFormat="1">
      <c r="A762" s="14"/>
      <c r="B762" s="228"/>
      <c r="C762" s="229"/>
      <c r="D762" s="219" t="s">
        <v>161</v>
      </c>
      <c r="E762" s="230" t="s">
        <v>19</v>
      </c>
      <c r="F762" s="231" t="s">
        <v>854</v>
      </c>
      <c r="G762" s="229"/>
      <c r="H762" s="232">
        <v>9</v>
      </c>
      <c r="I762" s="233"/>
      <c r="J762" s="229"/>
      <c r="K762" s="229"/>
      <c r="L762" s="234"/>
      <c r="M762" s="235"/>
      <c r="N762" s="236"/>
      <c r="O762" s="236"/>
      <c r="P762" s="236"/>
      <c r="Q762" s="236"/>
      <c r="R762" s="236"/>
      <c r="S762" s="236"/>
      <c r="T762" s="237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38" t="s">
        <v>161</v>
      </c>
      <c r="AU762" s="238" t="s">
        <v>86</v>
      </c>
      <c r="AV762" s="14" t="s">
        <v>86</v>
      </c>
      <c r="AW762" s="14" t="s">
        <v>34</v>
      </c>
      <c r="AX762" s="14" t="s">
        <v>75</v>
      </c>
      <c r="AY762" s="238" t="s">
        <v>151</v>
      </c>
    </row>
    <row r="763" s="15" customFormat="1">
      <c r="A763" s="15"/>
      <c r="B763" s="239"/>
      <c r="C763" s="240"/>
      <c r="D763" s="219" t="s">
        <v>161</v>
      </c>
      <c r="E763" s="241" t="s">
        <v>19</v>
      </c>
      <c r="F763" s="242" t="s">
        <v>165</v>
      </c>
      <c r="G763" s="240"/>
      <c r="H763" s="243">
        <v>9</v>
      </c>
      <c r="I763" s="244"/>
      <c r="J763" s="240"/>
      <c r="K763" s="240"/>
      <c r="L763" s="245"/>
      <c r="M763" s="246"/>
      <c r="N763" s="247"/>
      <c r="O763" s="247"/>
      <c r="P763" s="247"/>
      <c r="Q763" s="247"/>
      <c r="R763" s="247"/>
      <c r="S763" s="247"/>
      <c r="T763" s="248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49" t="s">
        <v>161</v>
      </c>
      <c r="AU763" s="249" t="s">
        <v>86</v>
      </c>
      <c r="AV763" s="15" t="s">
        <v>157</v>
      </c>
      <c r="AW763" s="15" t="s">
        <v>34</v>
      </c>
      <c r="AX763" s="15" t="s">
        <v>80</v>
      </c>
      <c r="AY763" s="249" t="s">
        <v>151</v>
      </c>
    </row>
    <row r="764" s="14" customFormat="1">
      <c r="A764" s="14"/>
      <c r="B764" s="228"/>
      <c r="C764" s="229"/>
      <c r="D764" s="219" t="s">
        <v>161</v>
      </c>
      <c r="E764" s="229"/>
      <c r="F764" s="231" t="s">
        <v>887</v>
      </c>
      <c r="G764" s="229"/>
      <c r="H764" s="232">
        <v>9.7200000000000006</v>
      </c>
      <c r="I764" s="233"/>
      <c r="J764" s="229"/>
      <c r="K764" s="229"/>
      <c r="L764" s="234"/>
      <c r="M764" s="235"/>
      <c r="N764" s="236"/>
      <c r="O764" s="236"/>
      <c r="P764" s="236"/>
      <c r="Q764" s="236"/>
      <c r="R764" s="236"/>
      <c r="S764" s="236"/>
      <c r="T764" s="237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38" t="s">
        <v>161</v>
      </c>
      <c r="AU764" s="238" t="s">
        <v>86</v>
      </c>
      <c r="AV764" s="14" t="s">
        <v>86</v>
      </c>
      <c r="AW764" s="14" t="s">
        <v>4</v>
      </c>
      <c r="AX764" s="14" t="s">
        <v>80</v>
      </c>
      <c r="AY764" s="238" t="s">
        <v>151</v>
      </c>
    </row>
    <row r="765" s="2" customFormat="1" ht="24.15" customHeight="1">
      <c r="A765" s="39"/>
      <c r="B765" s="40"/>
      <c r="C765" s="199" t="s">
        <v>285</v>
      </c>
      <c r="D765" s="199" t="s">
        <v>153</v>
      </c>
      <c r="E765" s="200" t="s">
        <v>888</v>
      </c>
      <c r="F765" s="201" t="s">
        <v>889</v>
      </c>
      <c r="G765" s="202" t="s">
        <v>84</v>
      </c>
      <c r="H765" s="203">
        <v>29.760000000000002</v>
      </c>
      <c r="I765" s="204"/>
      <c r="J765" s="205">
        <f>ROUND(I765*H765,2)</f>
        <v>0</v>
      </c>
      <c r="K765" s="201" t="s">
        <v>156</v>
      </c>
      <c r="L765" s="45"/>
      <c r="M765" s="206" t="s">
        <v>19</v>
      </c>
      <c r="N765" s="207" t="s">
        <v>46</v>
      </c>
      <c r="O765" s="85"/>
      <c r="P765" s="208">
        <f>O765*H765</f>
        <v>0</v>
      </c>
      <c r="Q765" s="208">
        <v>0.00019000000000000001</v>
      </c>
      <c r="R765" s="208">
        <f>Q765*H765</f>
        <v>0.0056544000000000004</v>
      </c>
      <c r="S765" s="208">
        <v>0</v>
      </c>
      <c r="T765" s="209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10" t="s">
        <v>262</v>
      </c>
      <c r="AT765" s="210" t="s">
        <v>153</v>
      </c>
      <c r="AU765" s="210" t="s">
        <v>86</v>
      </c>
      <c r="AY765" s="18" t="s">
        <v>151</v>
      </c>
      <c r="BE765" s="211">
        <f>IF(N765="základní",J765,0)</f>
        <v>0</v>
      </c>
      <c r="BF765" s="211">
        <f>IF(N765="snížená",J765,0)</f>
        <v>0</v>
      </c>
      <c r="BG765" s="211">
        <f>IF(N765="zákl. přenesená",J765,0)</f>
        <v>0</v>
      </c>
      <c r="BH765" s="211">
        <f>IF(N765="sníž. přenesená",J765,0)</f>
        <v>0</v>
      </c>
      <c r="BI765" s="211">
        <f>IF(N765="nulová",J765,0)</f>
        <v>0</v>
      </c>
      <c r="BJ765" s="18" t="s">
        <v>80</v>
      </c>
      <c r="BK765" s="211">
        <f>ROUND(I765*H765,2)</f>
        <v>0</v>
      </c>
      <c r="BL765" s="18" t="s">
        <v>262</v>
      </c>
      <c r="BM765" s="210" t="s">
        <v>890</v>
      </c>
    </row>
    <row r="766" s="2" customFormat="1">
      <c r="A766" s="39"/>
      <c r="B766" s="40"/>
      <c r="C766" s="41"/>
      <c r="D766" s="212" t="s">
        <v>159</v>
      </c>
      <c r="E766" s="41"/>
      <c r="F766" s="213" t="s">
        <v>891</v>
      </c>
      <c r="G766" s="41"/>
      <c r="H766" s="41"/>
      <c r="I766" s="214"/>
      <c r="J766" s="41"/>
      <c r="K766" s="41"/>
      <c r="L766" s="45"/>
      <c r="M766" s="215"/>
      <c r="N766" s="216"/>
      <c r="O766" s="85"/>
      <c r="P766" s="85"/>
      <c r="Q766" s="85"/>
      <c r="R766" s="85"/>
      <c r="S766" s="85"/>
      <c r="T766" s="86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159</v>
      </c>
      <c r="AU766" s="18" t="s">
        <v>86</v>
      </c>
    </row>
    <row r="767" s="13" customFormat="1">
      <c r="A767" s="13"/>
      <c r="B767" s="217"/>
      <c r="C767" s="218"/>
      <c r="D767" s="219" t="s">
        <v>161</v>
      </c>
      <c r="E767" s="220" t="s">
        <v>19</v>
      </c>
      <c r="F767" s="221" t="s">
        <v>221</v>
      </c>
      <c r="G767" s="218"/>
      <c r="H767" s="220" t="s">
        <v>19</v>
      </c>
      <c r="I767" s="222"/>
      <c r="J767" s="218"/>
      <c r="K767" s="218"/>
      <c r="L767" s="223"/>
      <c r="M767" s="224"/>
      <c r="N767" s="225"/>
      <c r="O767" s="225"/>
      <c r="P767" s="225"/>
      <c r="Q767" s="225"/>
      <c r="R767" s="225"/>
      <c r="S767" s="225"/>
      <c r="T767" s="22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27" t="s">
        <v>161</v>
      </c>
      <c r="AU767" s="227" t="s">
        <v>86</v>
      </c>
      <c r="AV767" s="13" t="s">
        <v>80</v>
      </c>
      <c r="AW767" s="13" t="s">
        <v>34</v>
      </c>
      <c r="AX767" s="13" t="s">
        <v>75</v>
      </c>
      <c r="AY767" s="227" t="s">
        <v>151</v>
      </c>
    </row>
    <row r="768" s="13" customFormat="1">
      <c r="A768" s="13"/>
      <c r="B768" s="217"/>
      <c r="C768" s="218"/>
      <c r="D768" s="219" t="s">
        <v>161</v>
      </c>
      <c r="E768" s="220" t="s">
        <v>19</v>
      </c>
      <c r="F768" s="221" t="s">
        <v>853</v>
      </c>
      <c r="G768" s="218"/>
      <c r="H768" s="220" t="s">
        <v>19</v>
      </c>
      <c r="I768" s="222"/>
      <c r="J768" s="218"/>
      <c r="K768" s="218"/>
      <c r="L768" s="223"/>
      <c r="M768" s="224"/>
      <c r="N768" s="225"/>
      <c r="O768" s="225"/>
      <c r="P768" s="225"/>
      <c r="Q768" s="225"/>
      <c r="R768" s="225"/>
      <c r="S768" s="225"/>
      <c r="T768" s="226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27" t="s">
        <v>161</v>
      </c>
      <c r="AU768" s="227" t="s">
        <v>86</v>
      </c>
      <c r="AV768" s="13" t="s">
        <v>80</v>
      </c>
      <c r="AW768" s="13" t="s">
        <v>34</v>
      </c>
      <c r="AX768" s="13" t="s">
        <v>75</v>
      </c>
      <c r="AY768" s="227" t="s">
        <v>151</v>
      </c>
    </row>
    <row r="769" s="14" customFormat="1">
      <c r="A769" s="14"/>
      <c r="B769" s="228"/>
      <c r="C769" s="229"/>
      <c r="D769" s="219" t="s">
        <v>161</v>
      </c>
      <c r="E769" s="230" t="s">
        <v>19</v>
      </c>
      <c r="F769" s="231" t="s">
        <v>892</v>
      </c>
      <c r="G769" s="229"/>
      <c r="H769" s="232">
        <v>18</v>
      </c>
      <c r="I769" s="233"/>
      <c r="J769" s="229"/>
      <c r="K769" s="229"/>
      <c r="L769" s="234"/>
      <c r="M769" s="235"/>
      <c r="N769" s="236"/>
      <c r="O769" s="236"/>
      <c r="P769" s="236"/>
      <c r="Q769" s="236"/>
      <c r="R769" s="236"/>
      <c r="S769" s="236"/>
      <c r="T769" s="237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38" t="s">
        <v>161</v>
      </c>
      <c r="AU769" s="238" t="s">
        <v>86</v>
      </c>
      <c r="AV769" s="14" t="s">
        <v>86</v>
      </c>
      <c r="AW769" s="14" t="s">
        <v>34</v>
      </c>
      <c r="AX769" s="14" t="s">
        <v>75</v>
      </c>
      <c r="AY769" s="238" t="s">
        <v>151</v>
      </c>
    </row>
    <row r="770" s="14" customFormat="1">
      <c r="A770" s="14"/>
      <c r="B770" s="228"/>
      <c r="C770" s="229"/>
      <c r="D770" s="219" t="s">
        <v>161</v>
      </c>
      <c r="E770" s="230" t="s">
        <v>19</v>
      </c>
      <c r="F770" s="231" t="s">
        <v>893</v>
      </c>
      <c r="G770" s="229"/>
      <c r="H770" s="232">
        <v>11.76</v>
      </c>
      <c r="I770" s="233"/>
      <c r="J770" s="229"/>
      <c r="K770" s="229"/>
      <c r="L770" s="234"/>
      <c r="M770" s="235"/>
      <c r="N770" s="236"/>
      <c r="O770" s="236"/>
      <c r="P770" s="236"/>
      <c r="Q770" s="236"/>
      <c r="R770" s="236"/>
      <c r="S770" s="236"/>
      <c r="T770" s="237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38" t="s">
        <v>161</v>
      </c>
      <c r="AU770" s="238" t="s">
        <v>86</v>
      </c>
      <c r="AV770" s="14" t="s">
        <v>86</v>
      </c>
      <c r="AW770" s="14" t="s">
        <v>34</v>
      </c>
      <c r="AX770" s="14" t="s">
        <v>75</v>
      </c>
      <c r="AY770" s="238" t="s">
        <v>151</v>
      </c>
    </row>
    <row r="771" s="15" customFormat="1">
      <c r="A771" s="15"/>
      <c r="B771" s="239"/>
      <c r="C771" s="240"/>
      <c r="D771" s="219" t="s">
        <v>161</v>
      </c>
      <c r="E771" s="241" t="s">
        <v>19</v>
      </c>
      <c r="F771" s="242" t="s">
        <v>165</v>
      </c>
      <c r="G771" s="240"/>
      <c r="H771" s="243">
        <v>29.760000000000002</v>
      </c>
      <c r="I771" s="244"/>
      <c r="J771" s="240"/>
      <c r="K771" s="240"/>
      <c r="L771" s="245"/>
      <c r="M771" s="246"/>
      <c r="N771" s="247"/>
      <c r="O771" s="247"/>
      <c r="P771" s="247"/>
      <c r="Q771" s="247"/>
      <c r="R771" s="247"/>
      <c r="S771" s="247"/>
      <c r="T771" s="248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49" t="s">
        <v>161</v>
      </c>
      <c r="AU771" s="249" t="s">
        <v>86</v>
      </c>
      <c r="AV771" s="15" t="s">
        <v>157</v>
      </c>
      <c r="AW771" s="15" t="s">
        <v>34</v>
      </c>
      <c r="AX771" s="15" t="s">
        <v>80</v>
      </c>
      <c r="AY771" s="249" t="s">
        <v>151</v>
      </c>
    </row>
    <row r="772" s="2" customFormat="1" ht="44.25" customHeight="1">
      <c r="A772" s="39"/>
      <c r="B772" s="40"/>
      <c r="C772" s="199" t="s">
        <v>894</v>
      </c>
      <c r="D772" s="199" t="s">
        <v>153</v>
      </c>
      <c r="E772" s="200" t="s">
        <v>895</v>
      </c>
      <c r="F772" s="201" t="s">
        <v>896</v>
      </c>
      <c r="G772" s="202" t="s">
        <v>766</v>
      </c>
      <c r="H772" s="260"/>
      <c r="I772" s="204"/>
      <c r="J772" s="205">
        <f>ROUND(I772*H772,2)</f>
        <v>0</v>
      </c>
      <c r="K772" s="201" t="s">
        <v>156</v>
      </c>
      <c r="L772" s="45"/>
      <c r="M772" s="206" t="s">
        <v>19</v>
      </c>
      <c r="N772" s="207" t="s">
        <v>46</v>
      </c>
      <c r="O772" s="85"/>
      <c r="P772" s="208">
        <f>O772*H772</f>
        <v>0</v>
      </c>
      <c r="Q772" s="208">
        <v>0</v>
      </c>
      <c r="R772" s="208">
        <f>Q772*H772</f>
        <v>0</v>
      </c>
      <c r="S772" s="208">
        <v>0</v>
      </c>
      <c r="T772" s="209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10" t="s">
        <v>262</v>
      </c>
      <c r="AT772" s="210" t="s">
        <v>153</v>
      </c>
      <c r="AU772" s="210" t="s">
        <v>86</v>
      </c>
      <c r="AY772" s="18" t="s">
        <v>151</v>
      </c>
      <c r="BE772" s="211">
        <f>IF(N772="základní",J772,0)</f>
        <v>0</v>
      </c>
      <c r="BF772" s="211">
        <f>IF(N772="snížená",J772,0)</f>
        <v>0</v>
      </c>
      <c r="BG772" s="211">
        <f>IF(N772="zákl. přenesená",J772,0)</f>
        <v>0</v>
      </c>
      <c r="BH772" s="211">
        <f>IF(N772="sníž. přenesená",J772,0)</f>
        <v>0</v>
      </c>
      <c r="BI772" s="211">
        <f>IF(N772="nulová",J772,0)</f>
        <v>0</v>
      </c>
      <c r="BJ772" s="18" t="s">
        <v>80</v>
      </c>
      <c r="BK772" s="211">
        <f>ROUND(I772*H772,2)</f>
        <v>0</v>
      </c>
      <c r="BL772" s="18" t="s">
        <v>262</v>
      </c>
      <c r="BM772" s="210" t="s">
        <v>897</v>
      </c>
    </row>
    <row r="773" s="2" customFormat="1">
      <c r="A773" s="39"/>
      <c r="B773" s="40"/>
      <c r="C773" s="41"/>
      <c r="D773" s="212" t="s">
        <v>159</v>
      </c>
      <c r="E773" s="41"/>
      <c r="F773" s="213" t="s">
        <v>898</v>
      </c>
      <c r="G773" s="41"/>
      <c r="H773" s="41"/>
      <c r="I773" s="214"/>
      <c r="J773" s="41"/>
      <c r="K773" s="41"/>
      <c r="L773" s="45"/>
      <c r="M773" s="215"/>
      <c r="N773" s="216"/>
      <c r="O773" s="85"/>
      <c r="P773" s="85"/>
      <c r="Q773" s="85"/>
      <c r="R773" s="85"/>
      <c r="S773" s="85"/>
      <c r="T773" s="86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159</v>
      </c>
      <c r="AU773" s="18" t="s">
        <v>86</v>
      </c>
    </row>
    <row r="774" s="12" customFormat="1" ht="22.8" customHeight="1">
      <c r="A774" s="12"/>
      <c r="B774" s="183"/>
      <c r="C774" s="184"/>
      <c r="D774" s="185" t="s">
        <v>74</v>
      </c>
      <c r="E774" s="197" t="s">
        <v>899</v>
      </c>
      <c r="F774" s="197" t="s">
        <v>900</v>
      </c>
      <c r="G774" s="184"/>
      <c r="H774" s="184"/>
      <c r="I774" s="187"/>
      <c r="J774" s="198">
        <f>BK774</f>
        <v>0</v>
      </c>
      <c r="K774" s="184"/>
      <c r="L774" s="189"/>
      <c r="M774" s="190"/>
      <c r="N774" s="191"/>
      <c r="O774" s="191"/>
      <c r="P774" s="192">
        <f>SUM(P775:P797)</f>
        <v>0</v>
      </c>
      <c r="Q774" s="191"/>
      <c r="R774" s="192">
        <f>SUM(R775:R797)</f>
        <v>0.029020499999999998</v>
      </c>
      <c r="S774" s="191"/>
      <c r="T774" s="193">
        <f>SUM(T775:T797)</f>
        <v>0</v>
      </c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R774" s="194" t="s">
        <v>86</v>
      </c>
      <c r="AT774" s="195" t="s">
        <v>74</v>
      </c>
      <c r="AU774" s="195" t="s">
        <v>80</v>
      </c>
      <c r="AY774" s="194" t="s">
        <v>151</v>
      </c>
      <c r="BK774" s="196">
        <f>SUM(BK775:BK797)</f>
        <v>0</v>
      </c>
    </row>
    <row r="775" s="2" customFormat="1" ht="24.15" customHeight="1">
      <c r="A775" s="39"/>
      <c r="B775" s="40"/>
      <c r="C775" s="199" t="s">
        <v>901</v>
      </c>
      <c r="D775" s="199" t="s">
        <v>153</v>
      </c>
      <c r="E775" s="200" t="s">
        <v>902</v>
      </c>
      <c r="F775" s="201" t="s">
        <v>903</v>
      </c>
      <c r="G775" s="202" t="s">
        <v>198</v>
      </c>
      <c r="H775" s="203">
        <v>14.949999999999999</v>
      </c>
      <c r="I775" s="204"/>
      <c r="J775" s="205">
        <f>ROUND(I775*H775,2)</f>
        <v>0</v>
      </c>
      <c r="K775" s="201" t="s">
        <v>156</v>
      </c>
      <c r="L775" s="45"/>
      <c r="M775" s="206" t="s">
        <v>19</v>
      </c>
      <c r="N775" s="207" t="s">
        <v>46</v>
      </c>
      <c r="O775" s="85"/>
      <c r="P775" s="208">
        <f>O775*H775</f>
        <v>0</v>
      </c>
      <c r="Q775" s="208">
        <v>0.00056999999999999998</v>
      </c>
      <c r="R775" s="208">
        <f>Q775*H775</f>
        <v>0.0085214999999999996</v>
      </c>
      <c r="S775" s="208">
        <v>0</v>
      </c>
      <c r="T775" s="209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10" t="s">
        <v>262</v>
      </c>
      <c r="AT775" s="210" t="s">
        <v>153</v>
      </c>
      <c r="AU775" s="210" t="s">
        <v>86</v>
      </c>
      <c r="AY775" s="18" t="s">
        <v>151</v>
      </c>
      <c r="BE775" s="211">
        <f>IF(N775="základní",J775,0)</f>
        <v>0</v>
      </c>
      <c r="BF775" s="211">
        <f>IF(N775="snížená",J775,0)</f>
        <v>0</v>
      </c>
      <c r="BG775" s="211">
        <f>IF(N775="zákl. přenesená",J775,0)</f>
        <v>0</v>
      </c>
      <c r="BH775" s="211">
        <f>IF(N775="sníž. přenesená",J775,0)</f>
        <v>0</v>
      </c>
      <c r="BI775" s="211">
        <f>IF(N775="nulová",J775,0)</f>
        <v>0</v>
      </c>
      <c r="BJ775" s="18" t="s">
        <v>80</v>
      </c>
      <c r="BK775" s="211">
        <f>ROUND(I775*H775,2)</f>
        <v>0</v>
      </c>
      <c r="BL775" s="18" t="s">
        <v>262</v>
      </c>
      <c r="BM775" s="210" t="s">
        <v>904</v>
      </c>
    </row>
    <row r="776" s="2" customFormat="1">
      <c r="A776" s="39"/>
      <c r="B776" s="40"/>
      <c r="C776" s="41"/>
      <c r="D776" s="212" t="s">
        <v>159</v>
      </c>
      <c r="E776" s="41"/>
      <c r="F776" s="213" t="s">
        <v>905</v>
      </c>
      <c r="G776" s="41"/>
      <c r="H776" s="41"/>
      <c r="I776" s="214"/>
      <c r="J776" s="41"/>
      <c r="K776" s="41"/>
      <c r="L776" s="45"/>
      <c r="M776" s="215"/>
      <c r="N776" s="216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159</v>
      </c>
      <c r="AU776" s="18" t="s">
        <v>86</v>
      </c>
    </row>
    <row r="777" s="13" customFormat="1">
      <c r="A777" s="13"/>
      <c r="B777" s="217"/>
      <c r="C777" s="218"/>
      <c r="D777" s="219" t="s">
        <v>161</v>
      </c>
      <c r="E777" s="220" t="s">
        <v>19</v>
      </c>
      <c r="F777" s="221" t="s">
        <v>162</v>
      </c>
      <c r="G777" s="218"/>
      <c r="H777" s="220" t="s">
        <v>19</v>
      </c>
      <c r="I777" s="222"/>
      <c r="J777" s="218"/>
      <c r="K777" s="218"/>
      <c r="L777" s="223"/>
      <c r="M777" s="224"/>
      <c r="N777" s="225"/>
      <c r="O777" s="225"/>
      <c r="P777" s="225"/>
      <c r="Q777" s="225"/>
      <c r="R777" s="225"/>
      <c r="S777" s="225"/>
      <c r="T777" s="226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27" t="s">
        <v>161</v>
      </c>
      <c r="AU777" s="227" t="s">
        <v>86</v>
      </c>
      <c r="AV777" s="13" t="s">
        <v>80</v>
      </c>
      <c r="AW777" s="13" t="s">
        <v>34</v>
      </c>
      <c r="AX777" s="13" t="s">
        <v>75</v>
      </c>
      <c r="AY777" s="227" t="s">
        <v>151</v>
      </c>
    </row>
    <row r="778" s="13" customFormat="1">
      <c r="A778" s="13"/>
      <c r="B778" s="217"/>
      <c r="C778" s="218"/>
      <c r="D778" s="219" t="s">
        <v>161</v>
      </c>
      <c r="E778" s="220" t="s">
        <v>19</v>
      </c>
      <c r="F778" s="221" t="s">
        <v>188</v>
      </c>
      <c r="G778" s="218"/>
      <c r="H778" s="220" t="s">
        <v>19</v>
      </c>
      <c r="I778" s="222"/>
      <c r="J778" s="218"/>
      <c r="K778" s="218"/>
      <c r="L778" s="223"/>
      <c r="M778" s="224"/>
      <c r="N778" s="225"/>
      <c r="O778" s="225"/>
      <c r="P778" s="225"/>
      <c r="Q778" s="225"/>
      <c r="R778" s="225"/>
      <c r="S778" s="225"/>
      <c r="T778" s="226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27" t="s">
        <v>161</v>
      </c>
      <c r="AU778" s="227" t="s">
        <v>86</v>
      </c>
      <c r="AV778" s="13" t="s">
        <v>80</v>
      </c>
      <c r="AW778" s="13" t="s">
        <v>34</v>
      </c>
      <c r="AX778" s="13" t="s">
        <v>75</v>
      </c>
      <c r="AY778" s="227" t="s">
        <v>151</v>
      </c>
    </row>
    <row r="779" s="14" customFormat="1">
      <c r="A779" s="14"/>
      <c r="B779" s="228"/>
      <c r="C779" s="229"/>
      <c r="D779" s="219" t="s">
        <v>161</v>
      </c>
      <c r="E779" s="230" t="s">
        <v>19</v>
      </c>
      <c r="F779" s="231" t="s">
        <v>906</v>
      </c>
      <c r="G779" s="229"/>
      <c r="H779" s="232">
        <v>14.949999999999999</v>
      </c>
      <c r="I779" s="233"/>
      <c r="J779" s="229"/>
      <c r="K779" s="229"/>
      <c r="L779" s="234"/>
      <c r="M779" s="235"/>
      <c r="N779" s="236"/>
      <c r="O779" s="236"/>
      <c r="P779" s="236"/>
      <c r="Q779" s="236"/>
      <c r="R779" s="236"/>
      <c r="S779" s="236"/>
      <c r="T779" s="237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38" t="s">
        <v>161</v>
      </c>
      <c r="AU779" s="238" t="s">
        <v>86</v>
      </c>
      <c r="AV779" s="14" t="s">
        <v>86</v>
      </c>
      <c r="AW779" s="14" t="s">
        <v>34</v>
      </c>
      <c r="AX779" s="14" t="s">
        <v>75</v>
      </c>
      <c r="AY779" s="238" t="s">
        <v>151</v>
      </c>
    </row>
    <row r="780" s="15" customFormat="1">
      <c r="A780" s="15"/>
      <c r="B780" s="239"/>
      <c r="C780" s="240"/>
      <c r="D780" s="219" t="s">
        <v>161</v>
      </c>
      <c r="E780" s="241" t="s">
        <v>19</v>
      </c>
      <c r="F780" s="242" t="s">
        <v>165</v>
      </c>
      <c r="G780" s="240"/>
      <c r="H780" s="243">
        <v>14.949999999999999</v>
      </c>
      <c r="I780" s="244"/>
      <c r="J780" s="240"/>
      <c r="K780" s="240"/>
      <c r="L780" s="245"/>
      <c r="M780" s="246"/>
      <c r="N780" s="247"/>
      <c r="O780" s="247"/>
      <c r="P780" s="247"/>
      <c r="Q780" s="247"/>
      <c r="R780" s="247"/>
      <c r="S780" s="247"/>
      <c r="T780" s="248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49" t="s">
        <v>161</v>
      </c>
      <c r="AU780" s="249" t="s">
        <v>86</v>
      </c>
      <c r="AV780" s="15" t="s">
        <v>157</v>
      </c>
      <c r="AW780" s="15" t="s">
        <v>34</v>
      </c>
      <c r="AX780" s="15" t="s">
        <v>80</v>
      </c>
      <c r="AY780" s="249" t="s">
        <v>151</v>
      </c>
    </row>
    <row r="781" s="2" customFormat="1" ht="33" customHeight="1">
      <c r="A781" s="39"/>
      <c r="B781" s="40"/>
      <c r="C781" s="199" t="s">
        <v>907</v>
      </c>
      <c r="D781" s="199" t="s">
        <v>153</v>
      </c>
      <c r="E781" s="200" t="s">
        <v>908</v>
      </c>
      <c r="F781" s="201" t="s">
        <v>909</v>
      </c>
      <c r="G781" s="202" t="s">
        <v>198</v>
      </c>
      <c r="H781" s="203">
        <v>11.75</v>
      </c>
      <c r="I781" s="204"/>
      <c r="J781" s="205">
        <f>ROUND(I781*H781,2)</f>
        <v>0</v>
      </c>
      <c r="K781" s="201" t="s">
        <v>156</v>
      </c>
      <c r="L781" s="45"/>
      <c r="M781" s="206" t="s">
        <v>19</v>
      </c>
      <c r="N781" s="207" t="s">
        <v>46</v>
      </c>
      <c r="O781" s="85"/>
      <c r="P781" s="208">
        <f>O781*H781</f>
        <v>0</v>
      </c>
      <c r="Q781" s="208">
        <v>0.00055999999999999995</v>
      </c>
      <c r="R781" s="208">
        <f>Q781*H781</f>
        <v>0.006579999999999999</v>
      </c>
      <c r="S781" s="208">
        <v>0</v>
      </c>
      <c r="T781" s="209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10" t="s">
        <v>262</v>
      </c>
      <c r="AT781" s="210" t="s">
        <v>153</v>
      </c>
      <c r="AU781" s="210" t="s">
        <v>86</v>
      </c>
      <c r="AY781" s="18" t="s">
        <v>151</v>
      </c>
      <c r="BE781" s="211">
        <f>IF(N781="základní",J781,0)</f>
        <v>0</v>
      </c>
      <c r="BF781" s="211">
        <f>IF(N781="snížená",J781,0)</f>
        <v>0</v>
      </c>
      <c r="BG781" s="211">
        <f>IF(N781="zákl. přenesená",J781,0)</f>
        <v>0</v>
      </c>
      <c r="BH781" s="211">
        <f>IF(N781="sníž. přenesená",J781,0)</f>
        <v>0</v>
      </c>
      <c r="BI781" s="211">
        <f>IF(N781="nulová",J781,0)</f>
        <v>0</v>
      </c>
      <c r="BJ781" s="18" t="s">
        <v>80</v>
      </c>
      <c r="BK781" s="211">
        <f>ROUND(I781*H781,2)</f>
        <v>0</v>
      </c>
      <c r="BL781" s="18" t="s">
        <v>262</v>
      </c>
      <c r="BM781" s="210" t="s">
        <v>910</v>
      </c>
    </row>
    <row r="782" s="2" customFormat="1">
      <c r="A782" s="39"/>
      <c r="B782" s="40"/>
      <c r="C782" s="41"/>
      <c r="D782" s="212" t="s">
        <v>159</v>
      </c>
      <c r="E782" s="41"/>
      <c r="F782" s="213" t="s">
        <v>911</v>
      </c>
      <c r="G782" s="41"/>
      <c r="H782" s="41"/>
      <c r="I782" s="214"/>
      <c r="J782" s="41"/>
      <c r="K782" s="41"/>
      <c r="L782" s="45"/>
      <c r="M782" s="215"/>
      <c r="N782" s="216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159</v>
      </c>
      <c r="AU782" s="18" t="s">
        <v>86</v>
      </c>
    </row>
    <row r="783" s="13" customFormat="1">
      <c r="A783" s="13"/>
      <c r="B783" s="217"/>
      <c r="C783" s="218"/>
      <c r="D783" s="219" t="s">
        <v>161</v>
      </c>
      <c r="E783" s="220" t="s">
        <v>19</v>
      </c>
      <c r="F783" s="221" t="s">
        <v>188</v>
      </c>
      <c r="G783" s="218"/>
      <c r="H783" s="220" t="s">
        <v>19</v>
      </c>
      <c r="I783" s="222"/>
      <c r="J783" s="218"/>
      <c r="K783" s="218"/>
      <c r="L783" s="223"/>
      <c r="M783" s="224"/>
      <c r="N783" s="225"/>
      <c r="O783" s="225"/>
      <c r="P783" s="225"/>
      <c r="Q783" s="225"/>
      <c r="R783" s="225"/>
      <c r="S783" s="225"/>
      <c r="T783" s="226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27" t="s">
        <v>161</v>
      </c>
      <c r="AU783" s="227" t="s">
        <v>86</v>
      </c>
      <c r="AV783" s="13" t="s">
        <v>80</v>
      </c>
      <c r="AW783" s="13" t="s">
        <v>34</v>
      </c>
      <c r="AX783" s="13" t="s">
        <v>75</v>
      </c>
      <c r="AY783" s="227" t="s">
        <v>151</v>
      </c>
    </row>
    <row r="784" s="14" customFormat="1">
      <c r="A784" s="14"/>
      <c r="B784" s="228"/>
      <c r="C784" s="229"/>
      <c r="D784" s="219" t="s">
        <v>161</v>
      </c>
      <c r="E784" s="230" t="s">
        <v>19</v>
      </c>
      <c r="F784" s="231" t="s">
        <v>912</v>
      </c>
      <c r="G784" s="229"/>
      <c r="H784" s="232">
        <v>11.75</v>
      </c>
      <c r="I784" s="233"/>
      <c r="J784" s="229"/>
      <c r="K784" s="229"/>
      <c r="L784" s="234"/>
      <c r="M784" s="235"/>
      <c r="N784" s="236"/>
      <c r="O784" s="236"/>
      <c r="P784" s="236"/>
      <c r="Q784" s="236"/>
      <c r="R784" s="236"/>
      <c r="S784" s="236"/>
      <c r="T784" s="237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38" t="s">
        <v>161</v>
      </c>
      <c r="AU784" s="238" t="s">
        <v>86</v>
      </c>
      <c r="AV784" s="14" t="s">
        <v>86</v>
      </c>
      <c r="AW784" s="14" t="s">
        <v>34</v>
      </c>
      <c r="AX784" s="14" t="s">
        <v>75</v>
      </c>
      <c r="AY784" s="238" t="s">
        <v>151</v>
      </c>
    </row>
    <row r="785" s="15" customFormat="1">
      <c r="A785" s="15"/>
      <c r="B785" s="239"/>
      <c r="C785" s="240"/>
      <c r="D785" s="219" t="s">
        <v>161</v>
      </c>
      <c r="E785" s="241" t="s">
        <v>19</v>
      </c>
      <c r="F785" s="242" t="s">
        <v>165</v>
      </c>
      <c r="G785" s="240"/>
      <c r="H785" s="243">
        <v>11.75</v>
      </c>
      <c r="I785" s="244"/>
      <c r="J785" s="240"/>
      <c r="K785" s="240"/>
      <c r="L785" s="245"/>
      <c r="M785" s="246"/>
      <c r="N785" s="247"/>
      <c r="O785" s="247"/>
      <c r="P785" s="247"/>
      <c r="Q785" s="247"/>
      <c r="R785" s="247"/>
      <c r="S785" s="247"/>
      <c r="T785" s="248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49" t="s">
        <v>161</v>
      </c>
      <c r="AU785" s="249" t="s">
        <v>86</v>
      </c>
      <c r="AV785" s="15" t="s">
        <v>157</v>
      </c>
      <c r="AW785" s="15" t="s">
        <v>34</v>
      </c>
      <c r="AX785" s="15" t="s">
        <v>80</v>
      </c>
      <c r="AY785" s="249" t="s">
        <v>151</v>
      </c>
    </row>
    <row r="786" s="2" customFormat="1" ht="24.15" customHeight="1">
      <c r="A786" s="39"/>
      <c r="B786" s="40"/>
      <c r="C786" s="199" t="s">
        <v>913</v>
      </c>
      <c r="D786" s="199" t="s">
        <v>153</v>
      </c>
      <c r="E786" s="200" t="s">
        <v>914</v>
      </c>
      <c r="F786" s="201" t="s">
        <v>915</v>
      </c>
      <c r="G786" s="202" t="s">
        <v>198</v>
      </c>
      <c r="H786" s="203">
        <v>11.75</v>
      </c>
      <c r="I786" s="204"/>
      <c r="J786" s="205">
        <f>ROUND(I786*H786,2)</f>
        <v>0</v>
      </c>
      <c r="K786" s="201" t="s">
        <v>156</v>
      </c>
      <c r="L786" s="45"/>
      <c r="M786" s="206" t="s">
        <v>19</v>
      </c>
      <c r="N786" s="207" t="s">
        <v>46</v>
      </c>
      <c r="O786" s="85"/>
      <c r="P786" s="208">
        <f>O786*H786</f>
        <v>0</v>
      </c>
      <c r="Q786" s="208">
        <v>0.00089999999999999998</v>
      </c>
      <c r="R786" s="208">
        <f>Q786*H786</f>
        <v>0.010574999999999999</v>
      </c>
      <c r="S786" s="208">
        <v>0</v>
      </c>
      <c r="T786" s="209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10" t="s">
        <v>262</v>
      </c>
      <c r="AT786" s="210" t="s">
        <v>153</v>
      </c>
      <c r="AU786" s="210" t="s">
        <v>86</v>
      </c>
      <c r="AY786" s="18" t="s">
        <v>151</v>
      </c>
      <c r="BE786" s="211">
        <f>IF(N786="základní",J786,0)</f>
        <v>0</v>
      </c>
      <c r="BF786" s="211">
        <f>IF(N786="snížená",J786,0)</f>
        <v>0</v>
      </c>
      <c r="BG786" s="211">
        <f>IF(N786="zákl. přenesená",J786,0)</f>
        <v>0</v>
      </c>
      <c r="BH786" s="211">
        <f>IF(N786="sníž. přenesená",J786,0)</f>
        <v>0</v>
      </c>
      <c r="BI786" s="211">
        <f>IF(N786="nulová",J786,0)</f>
        <v>0</v>
      </c>
      <c r="BJ786" s="18" t="s">
        <v>80</v>
      </c>
      <c r="BK786" s="211">
        <f>ROUND(I786*H786,2)</f>
        <v>0</v>
      </c>
      <c r="BL786" s="18" t="s">
        <v>262</v>
      </c>
      <c r="BM786" s="210" t="s">
        <v>916</v>
      </c>
    </row>
    <row r="787" s="2" customFormat="1">
      <c r="A787" s="39"/>
      <c r="B787" s="40"/>
      <c r="C787" s="41"/>
      <c r="D787" s="212" t="s">
        <v>159</v>
      </c>
      <c r="E787" s="41"/>
      <c r="F787" s="213" t="s">
        <v>917</v>
      </c>
      <c r="G787" s="41"/>
      <c r="H787" s="41"/>
      <c r="I787" s="214"/>
      <c r="J787" s="41"/>
      <c r="K787" s="41"/>
      <c r="L787" s="45"/>
      <c r="M787" s="215"/>
      <c r="N787" s="216"/>
      <c r="O787" s="85"/>
      <c r="P787" s="85"/>
      <c r="Q787" s="85"/>
      <c r="R787" s="85"/>
      <c r="S787" s="85"/>
      <c r="T787" s="86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159</v>
      </c>
      <c r="AU787" s="18" t="s">
        <v>86</v>
      </c>
    </row>
    <row r="788" s="13" customFormat="1">
      <c r="A788" s="13"/>
      <c r="B788" s="217"/>
      <c r="C788" s="218"/>
      <c r="D788" s="219" t="s">
        <v>161</v>
      </c>
      <c r="E788" s="220" t="s">
        <v>19</v>
      </c>
      <c r="F788" s="221" t="s">
        <v>188</v>
      </c>
      <c r="G788" s="218"/>
      <c r="H788" s="220" t="s">
        <v>19</v>
      </c>
      <c r="I788" s="222"/>
      <c r="J788" s="218"/>
      <c r="K788" s="218"/>
      <c r="L788" s="223"/>
      <c r="M788" s="224"/>
      <c r="N788" s="225"/>
      <c r="O788" s="225"/>
      <c r="P788" s="225"/>
      <c r="Q788" s="225"/>
      <c r="R788" s="225"/>
      <c r="S788" s="225"/>
      <c r="T788" s="226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27" t="s">
        <v>161</v>
      </c>
      <c r="AU788" s="227" t="s">
        <v>86</v>
      </c>
      <c r="AV788" s="13" t="s">
        <v>80</v>
      </c>
      <c r="AW788" s="13" t="s">
        <v>34</v>
      </c>
      <c r="AX788" s="13" t="s">
        <v>75</v>
      </c>
      <c r="AY788" s="227" t="s">
        <v>151</v>
      </c>
    </row>
    <row r="789" s="14" customFormat="1">
      <c r="A789" s="14"/>
      <c r="B789" s="228"/>
      <c r="C789" s="229"/>
      <c r="D789" s="219" t="s">
        <v>161</v>
      </c>
      <c r="E789" s="230" t="s">
        <v>19</v>
      </c>
      <c r="F789" s="231" t="s">
        <v>912</v>
      </c>
      <c r="G789" s="229"/>
      <c r="H789" s="232">
        <v>11.75</v>
      </c>
      <c r="I789" s="233"/>
      <c r="J789" s="229"/>
      <c r="K789" s="229"/>
      <c r="L789" s="234"/>
      <c r="M789" s="235"/>
      <c r="N789" s="236"/>
      <c r="O789" s="236"/>
      <c r="P789" s="236"/>
      <c r="Q789" s="236"/>
      <c r="R789" s="236"/>
      <c r="S789" s="236"/>
      <c r="T789" s="237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38" t="s">
        <v>161</v>
      </c>
      <c r="AU789" s="238" t="s">
        <v>86</v>
      </c>
      <c r="AV789" s="14" t="s">
        <v>86</v>
      </c>
      <c r="AW789" s="14" t="s">
        <v>34</v>
      </c>
      <c r="AX789" s="14" t="s">
        <v>75</v>
      </c>
      <c r="AY789" s="238" t="s">
        <v>151</v>
      </c>
    </row>
    <row r="790" s="15" customFormat="1">
      <c r="A790" s="15"/>
      <c r="B790" s="239"/>
      <c r="C790" s="240"/>
      <c r="D790" s="219" t="s">
        <v>161</v>
      </c>
      <c r="E790" s="241" t="s">
        <v>19</v>
      </c>
      <c r="F790" s="242" t="s">
        <v>165</v>
      </c>
      <c r="G790" s="240"/>
      <c r="H790" s="243">
        <v>11.75</v>
      </c>
      <c r="I790" s="244"/>
      <c r="J790" s="240"/>
      <c r="K790" s="240"/>
      <c r="L790" s="245"/>
      <c r="M790" s="246"/>
      <c r="N790" s="247"/>
      <c r="O790" s="247"/>
      <c r="P790" s="247"/>
      <c r="Q790" s="247"/>
      <c r="R790" s="247"/>
      <c r="S790" s="247"/>
      <c r="T790" s="248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49" t="s">
        <v>161</v>
      </c>
      <c r="AU790" s="249" t="s">
        <v>86</v>
      </c>
      <c r="AV790" s="15" t="s">
        <v>157</v>
      </c>
      <c r="AW790" s="15" t="s">
        <v>34</v>
      </c>
      <c r="AX790" s="15" t="s">
        <v>80</v>
      </c>
      <c r="AY790" s="249" t="s">
        <v>151</v>
      </c>
    </row>
    <row r="791" s="2" customFormat="1" ht="24.15" customHeight="1">
      <c r="A791" s="39"/>
      <c r="B791" s="40"/>
      <c r="C791" s="199" t="s">
        <v>918</v>
      </c>
      <c r="D791" s="199" t="s">
        <v>153</v>
      </c>
      <c r="E791" s="200" t="s">
        <v>919</v>
      </c>
      <c r="F791" s="201" t="s">
        <v>920</v>
      </c>
      <c r="G791" s="202" t="s">
        <v>198</v>
      </c>
      <c r="H791" s="203">
        <v>2.2000000000000002</v>
      </c>
      <c r="I791" s="204"/>
      <c r="J791" s="205">
        <f>ROUND(I791*H791,2)</f>
        <v>0</v>
      </c>
      <c r="K791" s="201" t="s">
        <v>156</v>
      </c>
      <c r="L791" s="45"/>
      <c r="M791" s="206" t="s">
        <v>19</v>
      </c>
      <c r="N791" s="207" t="s">
        <v>46</v>
      </c>
      <c r="O791" s="85"/>
      <c r="P791" s="208">
        <f>O791*H791</f>
        <v>0</v>
      </c>
      <c r="Q791" s="208">
        <v>0.0015200000000000001</v>
      </c>
      <c r="R791" s="208">
        <f>Q791*H791</f>
        <v>0.0033440000000000006</v>
      </c>
      <c r="S791" s="208">
        <v>0</v>
      </c>
      <c r="T791" s="209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10" t="s">
        <v>262</v>
      </c>
      <c r="AT791" s="210" t="s">
        <v>153</v>
      </c>
      <c r="AU791" s="210" t="s">
        <v>86</v>
      </c>
      <c r="AY791" s="18" t="s">
        <v>151</v>
      </c>
      <c r="BE791" s="211">
        <f>IF(N791="základní",J791,0)</f>
        <v>0</v>
      </c>
      <c r="BF791" s="211">
        <f>IF(N791="snížená",J791,0)</f>
        <v>0</v>
      </c>
      <c r="BG791" s="211">
        <f>IF(N791="zákl. přenesená",J791,0)</f>
        <v>0</v>
      </c>
      <c r="BH791" s="211">
        <f>IF(N791="sníž. přenesená",J791,0)</f>
        <v>0</v>
      </c>
      <c r="BI791" s="211">
        <f>IF(N791="nulová",J791,0)</f>
        <v>0</v>
      </c>
      <c r="BJ791" s="18" t="s">
        <v>80</v>
      </c>
      <c r="BK791" s="211">
        <f>ROUND(I791*H791,2)</f>
        <v>0</v>
      </c>
      <c r="BL791" s="18" t="s">
        <v>262</v>
      </c>
      <c r="BM791" s="210" t="s">
        <v>921</v>
      </c>
    </row>
    <row r="792" s="2" customFormat="1">
      <c r="A792" s="39"/>
      <c r="B792" s="40"/>
      <c r="C792" s="41"/>
      <c r="D792" s="212" t="s">
        <v>159</v>
      </c>
      <c r="E792" s="41"/>
      <c r="F792" s="213" t="s">
        <v>922</v>
      </c>
      <c r="G792" s="41"/>
      <c r="H792" s="41"/>
      <c r="I792" s="214"/>
      <c r="J792" s="41"/>
      <c r="K792" s="41"/>
      <c r="L792" s="45"/>
      <c r="M792" s="215"/>
      <c r="N792" s="216"/>
      <c r="O792" s="85"/>
      <c r="P792" s="85"/>
      <c r="Q792" s="85"/>
      <c r="R792" s="85"/>
      <c r="S792" s="85"/>
      <c r="T792" s="86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159</v>
      </c>
      <c r="AU792" s="18" t="s">
        <v>86</v>
      </c>
    </row>
    <row r="793" s="13" customFormat="1">
      <c r="A793" s="13"/>
      <c r="B793" s="217"/>
      <c r="C793" s="218"/>
      <c r="D793" s="219" t="s">
        <v>161</v>
      </c>
      <c r="E793" s="220" t="s">
        <v>19</v>
      </c>
      <c r="F793" s="221" t="s">
        <v>188</v>
      </c>
      <c r="G793" s="218"/>
      <c r="H793" s="220" t="s">
        <v>19</v>
      </c>
      <c r="I793" s="222"/>
      <c r="J793" s="218"/>
      <c r="K793" s="218"/>
      <c r="L793" s="223"/>
      <c r="M793" s="224"/>
      <c r="N793" s="225"/>
      <c r="O793" s="225"/>
      <c r="P793" s="225"/>
      <c r="Q793" s="225"/>
      <c r="R793" s="225"/>
      <c r="S793" s="225"/>
      <c r="T793" s="22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27" t="s">
        <v>161</v>
      </c>
      <c r="AU793" s="227" t="s">
        <v>86</v>
      </c>
      <c r="AV793" s="13" t="s">
        <v>80</v>
      </c>
      <c r="AW793" s="13" t="s">
        <v>34</v>
      </c>
      <c r="AX793" s="13" t="s">
        <v>75</v>
      </c>
      <c r="AY793" s="227" t="s">
        <v>151</v>
      </c>
    </row>
    <row r="794" s="14" customFormat="1">
      <c r="A794" s="14"/>
      <c r="B794" s="228"/>
      <c r="C794" s="229"/>
      <c r="D794" s="219" t="s">
        <v>161</v>
      </c>
      <c r="E794" s="230" t="s">
        <v>19</v>
      </c>
      <c r="F794" s="231" t="s">
        <v>923</v>
      </c>
      <c r="G794" s="229"/>
      <c r="H794" s="232">
        <v>2.2000000000000002</v>
      </c>
      <c r="I794" s="233"/>
      <c r="J794" s="229"/>
      <c r="K794" s="229"/>
      <c r="L794" s="234"/>
      <c r="M794" s="235"/>
      <c r="N794" s="236"/>
      <c r="O794" s="236"/>
      <c r="P794" s="236"/>
      <c r="Q794" s="236"/>
      <c r="R794" s="236"/>
      <c r="S794" s="236"/>
      <c r="T794" s="237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38" t="s">
        <v>161</v>
      </c>
      <c r="AU794" s="238" t="s">
        <v>86</v>
      </c>
      <c r="AV794" s="14" t="s">
        <v>86</v>
      </c>
      <c r="AW794" s="14" t="s">
        <v>34</v>
      </c>
      <c r="AX794" s="14" t="s">
        <v>75</v>
      </c>
      <c r="AY794" s="238" t="s">
        <v>151</v>
      </c>
    </row>
    <row r="795" s="15" customFormat="1">
      <c r="A795" s="15"/>
      <c r="B795" s="239"/>
      <c r="C795" s="240"/>
      <c r="D795" s="219" t="s">
        <v>161</v>
      </c>
      <c r="E795" s="241" t="s">
        <v>19</v>
      </c>
      <c r="F795" s="242" t="s">
        <v>165</v>
      </c>
      <c r="G795" s="240"/>
      <c r="H795" s="243">
        <v>2.2000000000000002</v>
      </c>
      <c r="I795" s="244"/>
      <c r="J795" s="240"/>
      <c r="K795" s="240"/>
      <c r="L795" s="245"/>
      <c r="M795" s="246"/>
      <c r="N795" s="247"/>
      <c r="O795" s="247"/>
      <c r="P795" s="247"/>
      <c r="Q795" s="247"/>
      <c r="R795" s="247"/>
      <c r="S795" s="247"/>
      <c r="T795" s="248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49" t="s">
        <v>161</v>
      </c>
      <c r="AU795" s="249" t="s">
        <v>86</v>
      </c>
      <c r="AV795" s="15" t="s">
        <v>157</v>
      </c>
      <c r="AW795" s="15" t="s">
        <v>34</v>
      </c>
      <c r="AX795" s="15" t="s">
        <v>80</v>
      </c>
      <c r="AY795" s="249" t="s">
        <v>151</v>
      </c>
    </row>
    <row r="796" s="2" customFormat="1" ht="44.25" customHeight="1">
      <c r="A796" s="39"/>
      <c r="B796" s="40"/>
      <c r="C796" s="199" t="s">
        <v>924</v>
      </c>
      <c r="D796" s="199" t="s">
        <v>153</v>
      </c>
      <c r="E796" s="200" t="s">
        <v>925</v>
      </c>
      <c r="F796" s="201" t="s">
        <v>926</v>
      </c>
      <c r="G796" s="202" t="s">
        <v>766</v>
      </c>
      <c r="H796" s="260"/>
      <c r="I796" s="204"/>
      <c r="J796" s="205">
        <f>ROUND(I796*H796,2)</f>
        <v>0</v>
      </c>
      <c r="K796" s="201" t="s">
        <v>156</v>
      </c>
      <c r="L796" s="45"/>
      <c r="M796" s="206" t="s">
        <v>19</v>
      </c>
      <c r="N796" s="207" t="s">
        <v>46</v>
      </c>
      <c r="O796" s="85"/>
      <c r="P796" s="208">
        <f>O796*H796</f>
        <v>0</v>
      </c>
      <c r="Q796" s="208">
        <v>0</v>
      </c>
      <c r="R796" s="208">
        <f>Q796*H796</f>
        <v>0</v>
      </c>
      <c r="S796" s="208">
        <v>0</v>
      </c>
      <c r="T796" s="209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10" t="s">
        <v>262</v>
      </c>
      <c r="AT796" s="210" t="s">
        <v>153</v>
      </c>
      <c r="AU796" s="210" t="s">
        <v>86</v>
      </c>
      <c r="AY796" s="18" t="s">
        <v>151</v>
      </c>
      <c r="BE796" s="211">
        <f>IF(N796="základní",J796,0)</f>
        <v>0</v>
      </c>
      <c r="BF796" s="211">
        <f>IF(N796="snížená",J796,0)</f>
        <v>0</v>
      </c>
      <c r="BG796" s="211">
        <f>IF(N796="zákl. přenesená",J796,0)</f>
        <v>0</v>
      </c>
      <c r="BH796" s="211">
        <f>IF(N796="sníž. přenesená",J796,0)</f>
        <v>0</v>
      </c>
      <c r="BI796" s="211">
        <f>IF(N796="nulová",J796,0)</f>
        <v>0</v>
      </c>
      <c r="BJ796" s="18" t="s">
        <v>80</v>
      </c>
      <c r="BK796" s="211">
        <f>ROUND(I796*H796,2)</f>
        <v>0</v>
      </c>
      <c r="BL796" s="18" t="s">
        <v>262</v>
      </c>
      <c r="BM796" s="210" t="s">
        <v>927</v>
      </c>
    </row>
    <row r="797" s="2" customFormat="1">
      <c r="A797" s="39"/>
      <c r="B797" s="40"/>
      <c r="C797" s="41"/>
      <c r="D797" s="212" t="s">
        <v>159</v>
      </c>
      <c r="E797" s="41"/>
      <c r="F797" s="213" t="s">
        <v>928</v>
      </c>
      <c r="G797" s="41"/>
      <c r="H797" s="41"/>
      <c r="I797" s="214"/>
      <c r="J797" s="41"/>
      <c r="K797" s="41"/>
      <c r="L797" s="45"/>
      <c r="M797" s="215"/>
      <c r="N797" s="216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159</v>
      </c>
      <c r="AU797" s="18" t="s">
        <v>86</v>
      </c>
    </row>
    <row r="798" s="12" customFormat="1" ht="22.8" customHeight="1">
      <c r="A798" s="12"/>
      <c r="B798" s="183"/>
      <c r="C798" s="184"/>
      <c r="D798" s="185" t="s">
        <v>74</v>
      </c>
      <c r="E798" s="197" t="s">
        <v>929</v>
      </c>
      <c r="F798" s="197" t="s">
        <v>930</v>
      </c>
      <c r="G798" s="184"/>
      <c r="H798" s="184"/>
      <c r="I798" s="187"/>
      <c r="J798" s="198">
        <f>BK798</f>
        <v>0</v>
      </c>
      <c r="K798" s="184"/>
      <c r="L798" s="189"/>
      <c r="M798" s="190"/>
      <c r="N798" s="191"/>
      <c r="O798" s="191"/>
      <c r="P798" s="192">
        <f>SUM(P799:P818)</f>
        <v>0</v>
      </c>
      <c r="Q798" s="191"/>
      <c r="R798" s="192">
        <f>SUM(R799:R818)</f>
        <v>0.18975477000000002</v>
      </c>
      <c r="S798" s="191"/>
      <c r="T798" s="193">
        <f>SUM(T799:T818)</f>
        <v>0</v>
      </c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R798" s="194" t="s">
        <v>86</v>
      </c>
      <c r="AT798" s="195" t="s">
        <v>74</v>
      </c>
      <c r="AU798" s="195" t="s">
        <v>80</v>
      </c>
      <c r="AY798" s="194" t="s">
        <v>151</v>
      </c>
      <c r="BK798" s="196">
        <f>SUM(BK799:BK818)</f>
        <v>0</v>
      </c>
    </row>
    <row r="799" s="2" customFormat="1" ht="37.8" customHeight="1">
      <c r="A799" s="39"/>
      <c r="B799" s="40"/>
      <c r="C799" s="199" t="s">
        <v>931</v>
      </c>
      <c r="D799" s="199" t="s">
        <v>153</v>
      </c>
      <c r="E799" s="200" t="s">
        <v>932</v>
      </c>
      <c r="F799" s="201" t="s">
        <v>933</v>
      </c>
      <c r="G799" s="202" t="s">
        <v>84</v>
      </c>
      <c r="H799" s="203">
        <v>19.024999999999999</v>
      </c>
      <c r="I799" s="204"/>
      <c r="J799" s="205">
        <f>ROUND(I799*H799,2)</f>
        <v>0</v>
      </c>
      <c r="K799" s="201" t="s">
        <v>156</v>
      </c>
      <c r="L799" s="45"/>
      <c r="M799" s="206" t="s">
        <v>19</v>
      </c>
      <c r="N799" s="207" t="s">
        <v>46</v>
      </c>
      <c r="O799" s="85"/>
      <c r="P799" s="208">
        <f>O799*H799</f>
        <v>0</v>
      </c>
      <c r="Q799" s="208">
        <v>0</v>
      </c>
      <c r="R799" s="208">
        <f>Q799*H799</f>
        <v>0</v>
      </c>
      <c r="S799" s="208">
        <v>0</v>
      </c>
      <c r="T799" s="209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10" t="s">
        <v>262</v>
      </c>
      <c r="AT799" s="210" t="s">
        <v>153</v>
      </c>
      <c r="AU799" s="210" t="s">
        <v>86</v>
      </c>
      <c r="AY799" s="18" t="s">
        <v>151</v>
      </c>
      <c r="BE799" s="211">
        <f>IF(N799="základní",J799,0)</f>
        <v>0</v>
      </c>
      <c r="BF799" s="211">
        <f>IF(N799="snížená",J799,0)</f>
        <v>0</v>
      </c>
      <c r="BG799" s="211">
        <f>IF(N799="zákl. přenesená",J799,0)</f>
        <v>0</v>
      </c>
      <c r="BH799" s="211">
        <f>IF(N799="sníž. přenesená",J799,0)</f>
        <v>0</v>
      </c>
      <c r="BI799" s="211">
        <f>IF(N799="nulová",J799,0)</f>
        <v>0</v>
      </c>
      <c r="BJ799" s="18" t="s">
        <v>80</v>
      </c>
      <c r="BK799" s="211">
        <f>ROUND(I799*H799,2)</f>
        <v>0</v>
      </c>
      <c r="BL799" s="18" t="s">
        <v>262</v>
      </c>
      <c r="BM799" s="210" t="s">
        <v>934</v>
      </c>
    </row>
    <row r="800" s="2" customFormat="1">
      <c r="A800" s="39"/>
      <c r="B800" s="40"/>
      <c r="C800" s="41"/>
      <c r="D800" s="212" t="s">
        <v>159</v>
      </c>
      <c r="E800" s="41"/>
      <c r="F800" s="213" t="s">
        <v>935</v>
      </c>
      <c r="G800" s="41"/>
      <c r="H800" s="41"/>
      <c r="I800" s="214"/>
      <c r="J800" s="41"/>
      <c r="K800" s="41"/>
      <c r="L800" s="45"/>
      <c r="M800" s="215"/>
      <c r="N800" s="216"/>
      <c r="O800" s="85"/>
      <c r="P800" s="85"/>
      <c r="Q800" s="85"/>
      <c r="R800" s="85"/>
      <c r="S800" s="85"/>
      <c r="T800" s="86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159</v>
      </c>
      <c r="AU800" s="18" t="s">
        <v>86</v>
      </c>
    </row>
    <row r="801" s="13" customFormat="1">
      <c r="A801" s="13"/>
      <c r="B801" s="217"/>
      <c r="C801" s="218"/>
      <c r="D801" s="219" t="s">
        <v>161</v>
      </c>
      <c r="E801" s="220" t="s">
        <v>19</v>
      </c>
      <c r="F801" s="221" t="s">
        <v>162</v>
      </c>
      <c r="G801" s="218"/>
      <c r="H801" s="220" t="s">
        <v>19</v>
      </c>
      <c r="I801" s="222"/>
      <c r="J801" s="218"/>
      <c r="K801" s="218"/>
      <c r="L801" s="223"/>
      <c r="M801" s="224"/>
      <c r="N801" s="225"/>
      <c r="O801" s="225"/>
      <c r="P801" s="225"/>
      <c r="Q801" s="225"/>
      <c r="R801" s="225"/>
      <c r="S801" s="225"/>
      <c r="T801" s="22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27" t="s">
        <v>161</v>
      </c>
      <c r="AU801" s="227" t="s">
        <v>86</v>
      </c>
      <c r="AV801" s="13" t="s">
        <v>80</v>
      </c>
      <c r="AW801" s="13" t="s">
        <v>34</v>
      </c>
      <c r="AX801" s="13" t="s">
        <v>75</v>
      </c>
      <c r="AY801" s="227" t="s">
        <v>151</v>
      </c>
    </row>
    <row r="802" s="13" customFormat="1">
      <c r="A802" s="13"/>
      <c r="B802" s="217"/>
      <c r="C802" s="218"/>
      <c r="D802" s="219" t="s">
        <v>161</v>
      </c>
      <c r="E802" s="220" t="s">
        <v>19</v>
      </c>
      <c r="F802" s="221" t="s">
        <v>188</v>
      </c>
      <c r="G802" s="218"/>
      <c r="H802" s="220" t="s">
        <v>19</v>
      </c>
      <c r="I802" s="222"/>
      <c r="J802" s="218"/>
      <c r="K802" s="218"/>
      <c r="L802" s="223"/>
      <c r="M802" s="224"/>
      <c r="N802" s="225"/>
      <c r="O802" s="225"/>
      <c r="P802" s="225"/>
      <c r="Q802" s="225"/>
      <c r="R802" s="225"/>
      <c r="S802" s="225"/>
      <c r="T802" s="226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27" t="s">
        <v>161</v>
      </c>
      <c r="AU802" s="227" t="s">
        <v>86</v>
      </c>
      <c r="AV802" s="13" t="s">
        <v>80</v>
      </c>
      <c r="AW802" s="13" t="s">
        <v>34</v>
      </c>
      <c r="AX802" s="13" t="s">
        <v>75</v>
      </c>
      <c r="AY802" s="227" t="s">
        <v>151</v>
      </c>
    </row>
    <row r="803" s="14" customFormat="1">
      <c r="A803" s="14"/>
      <c r="B803" s="228"/>
      <c r="C803" s="229"/>
      <c r="D803" s="219" t="s">
        <v>161</v>
      </c>
      <c r="E803" s="230" t="s">
        <v>19</v>
      </c>
      <c r="F803" s="231" t="s">
        <v>936</v>
      </c>
      <c r="G803" s="229"/>
      <c r="H803" s="232">
        <v>19.024999999999999</v>
      </c>
      <c r="I803" s="233"/>
      <c r="J803" s="229"/>
      <c r="K803" s="229"/>
      <c r="L803" s="234"/>
      <c r="M803" s="235"/>
      <c r="N803" s="236"/>
      <c r="O803" s="236"/>
      <c r="P803" s="236"/>
      <c r="Q803" s="236"/>
      <c r="R803" s="236"/>
      <c r="S803" s="236"/>
      <c r="T803" s="237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38" t="s">
        <v>161</v>
      </c>
      <c r="AU803" s="238" t="s">
        <v>86</v>
      </c>
      <c r="AV803" s="14" t="s">
        <v>86</v>
      </c>
      <c r="AW803" s="14" t="s">
        <v>34</v>
      </c>
      <c r="AX803" s="14" t="s">
        <v>75</v>
      </c>
      <c r="AY803" s="238" t="s">
        <v>151</v>
      </c>
    </row>
    <row r="804" s="15" customFormat="1">
      <c r="A804" s="15"/>
      <c r="B804" s="239"/>
      <c r="C804" s="240"/>
      <c r="D804" s="219" t="s">
        <v>161</v>
      </c>
      <c r="E804" s="241" t="s">
        <v>19</v>
      </c>
      <c r="F804" s="242" t="s">
        <v>165</v>
      </c>
      <c r="G804" s="240"/>
      <c r="H804" s="243">
        <v>19.024999999999999</v>
      </c>
      <c r="I804" s="244"/>
      <c r="J804" s="240"/>
      <c r="K804" s="240"/>
      <c r="L804" s="245"/>
      <c r="M804" s="246"/>
      <c r="N804" s="247"/>
      <c r="O804" s="247"/>
      <c r="P804" s="247"/>
      <c r="Q804" s="247"/>
      <c r="R804" s="247"/>
      <c r="S804" s="247"/>
      <c r="T804" s="248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49" t="s">
        <v>161</v>
      </c>
      <c r="AU804" s="249" t="s">
        <v>86</v>
      </c>
      <c r="AV804" s="15" t="s">
        <v>157</v>
      </c>
      <c r="AW804" s="15" t="s">
        <v>34</v>
      </c>
      <c r="AX804" s="15" t="s">
        <v>80</v>
      </c>
      <c r="AY804" s="249" t="s">
        <v>151</v>
      </c>
    </row>
    <row r="805" s="2" customFormat="1" ht="24.15" customHeight="1">
      <c r="A805" s="39"/>
      <c r="B805" s="40"/>
      <c r="C805" s="250" t="s">
        <v>937</v>
      </c>
      <c r="D805" s="250" t="s">
        <v>296</v>
      </c>
      <c r="E805" s="251" t="s">
        <v>938</v>
      </c>
      <c r="F805" s="252" t="s">
        <v>939</v>
      </c>
      <c r="G805" s="253" t="s">
        <v>84</v>
      </c>
      <c r="H805" s="254">
        <v>20.167000000000002</v>
      </c>
      <c r="I805" s="255"/>
      <c r="J805" s="256">
        <f>ROUND(I805*H805,2)</f>
        <v>0</v>
      </c>
      <c r="K805" s="252" t="s">
        <v>19</v>
      </c>
      <c r="L805" s="257"/>
      <c r="M805" s="258" t="s">
        <v>19</v>
      </c>
      <c r="N805" s="259" t="s">
        <v>46</v>
      </c>
      <c r="O805" s="85"/>
      <c r="P805" s="208">
        <f>O805*H805</f>
        <v>0</v>
      </c>
      <c r="Q805" s="208">
        <v>0.0093100000000000006</v>
      </c>
      <c r="R805" s="208">
        <f>Q805*H805</f>
        <v>0.18775477000000002</v>
      </c>
      <c r="S805" s="208">
        <v>0</v>
      </c>
      <c r="T805" s="209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10" t="s">
        <v>93</v>
      </c>
      <c r="AT805" s="210" t="s">
        <v>296</v>
      </c>
      <c r="AU805" s="210" t="s">
        <v>86</v>
      </c>
      <c r="AY805" s="18" t="s">
        <v>151</v>
      </c>
      <c r="BE805" s="211">
        <f>IF(N805="základní",J805,0)</f>
        <v>0</v>
      </c>
      <c r="BF805" s="211">
        <f>IF(N805="snížená",J805,0)</f>
        <v>0</v>
      </c>
      <c r="BG805" s="211">
        <f>IF(N805="zákl. přenesená",J805,0)</f>
        <v>0</v>
      </c>
      <c r="BH805" s="211">
        <f>IF(N805="sníž. přenesená",J805,0)</f>
        <v>0</v>
      </c>
      <c r="BI805" s="211">
        <f>IF(N805="nulová",J805,0)</f>
        <v>0</v>
      </c>
      <c r="BJ805" s="18" t="s">
        <v>80</v>
      </c>
      <c r="BK805" s="211">
        <f>ROUND(I805*H805,2)</f>
        <v>0</v>
      </c>
      <c r="BL805" s="18" t="s">
        <v>262</v>
      </c>
      <c r="BM805" s="210" t="s">
        <v>940</v>
      </c>
    </row>
    <row r="806" s="14" customFormat="1">
      <c r="A806" s="14"/>
      <c r="B806" s="228"/>
      <c r="C806" s="229"/>
      <c r="D806" s="219" t="s">
        <v>161</v>
      </c>
      <c r="E806" s="229"/>
      <c r="F806" s="231" t="s">
        <v>941</v>
      </c>
      <c r="G806" s="229"/>
      <c r="H806" s="232">
        <v>20.167000000000002</v>
      </c>
      <c r="I806" s="233"/>
      <c r="J806" s="229"/>
      <c r="K806" s="229"/>
      <c r="L806" s="234"/>
      <c r="M806" s="235"/>
      <c r="N806" s="236"/>
      <c r="O806" s="236"/>
      <c r="P806" s="236"/>
      <c r="Q806" s="236"/>
      <c r="R806" s="236"/>
      <c r="S806" s="236"/>
      <c r="T806" s="237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38" t="s">
        <v>161</v>
      </c>
      <c r="AU806" s="238" t="s">
        <v>86</v>
      </c>
      <c r="AV806" s="14" t="s">
        <v>86</v>
      </c>
      <c r="AW806" s="14" t="s">
        <v>4</v>
      </c>
      <c r="AX806" s="14" t="s">
        <v>80</v>
      </c>
      <c r="AY806" s="238" t="s">
        <v>151</v>
      </c>
    </row>
    <row r="807" s="2" customFormat="1" ht="37.8" customHeight="1">
      <c r="A807" s="39"/>
      <c r="B807" s="40"/>
      <c r="C807" s="199" t="s">
        <v>942</v>
      </c>
      <c r="D807" s="199" t="s">
        <v>153</v>
      </c>
      <c r="E807" s="200" t="s">
        <v>943</v>
      </c>
      <c r="F807" s="201" t="s">
        <v>944</v>
      </c>
      <c r="G807" s="202" t="s">
        <v>198</v>
      </c>
      <c r="H807" s="203">
        <v>4.5</v>
      </c>
      <c r="I807" s="204"/>
      <c r="J807" s="205">
        <f>ROUND(I807*H807,2)</f>
        <v>0</v>
      </c>
      <c r="K807" s="201" t="s">
        <v>156</v>
      </c>
      <c r="L807" s="45"/>
      <c r="M807" s="206" t="s">
        <v>19</v>
      </c>
      <c r="N807" s="207" t="s">
        <v>46</v>
      </c>
      <c r="O807" s="85"/>
      <c r="P807" s="208">
        <f>O807*H807</f>
        <v>0</v>
      </c>
      <c r="Q807" s="208">
        <v>0</v>
      </c>
      <c r="R807" s="208">
        <f>Q807*H807</f>
        <v>0</v>
      </c>
      <c r="S807" s="208">
        <v>0</v>
      </c>
      <c r="T807" s="209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10" t="s">
        <v>262</v>
      </c>
      <c r="AT807" s="210" t="s">
        <v>153</v>
      </c>
      <c r="AU807" s="210" t="s">
        <v>86</v>
      </c>
      <c r="AY807" s="18" t="s">
        <v>151</v>
      </c>
      <c r="BE807" s="211">
        <f>IF(N807="základní",J807,0)</f>
        <v>0</v>
      </c>
      <c r="BF807" s="211">
        <f>IF(N807="snížená",J807,0)</f>
        <v>0</v>
      </c>
      <c r="BG807" s="211">
        <f>IF(N807="zákl. přenesená",J807,0)</f>
        <v>0</v>
      </c>
      <c r="BH807" s="211">
        <f>IF(N807="sníž. přenesená",J807,0)</f>
        <v>0</v>
      </c>
      <c r="BI807" s="211">
        <f>IF(N807="nulová",J807,0)</f>
        <v>0</v>
      </c>
      <c r="BJ807" s="18" t="s">
        <v>80</v>
      </c>
      <c r="BK807" s="211">
        <f>ROUND(I807*H807,2)</f>
        <v>0</v>
      </c>
      <c r="BL807" s="18" t="s">
        <v>262</v>
      </c>
      <c r="BM807" s="210" t="s">
        <v>945</v>
      </c>
    </row>
    <row r="808" s="2" customFormat="1">
      <c r="A808" s="39"/>
      <c r="B808" s="40"/>
      <c r="C808" s="41"/>
      <c r="D808" s="212" t="s">
        <v>159</v>
      </c>
      <c r="E808" s="41"/>
      <c r="F808" s="213" t="s">
        <v>946</v>
      </c>
      <c r="G808" s="41"/>
      <c r="H808" s="41"/>
      <c r="I808" s="214"/>
      <c r="J808" s="41"/>
      <c r="K808" s="41"/>
      <c r="L808" s="45"/>
      <c r="M808" s="215"/>
      <c r="N808" s="216"/>
      <c r="O808" s="85"/>
      <c r="P808" s="85"/>
      <c r="Q808" s="85"/>
      <c r="R808" s="85"/>
      <c r="S808" s="85"/>
      <c r="T808" s="86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159</v>
      </c>
      <c r="AU808" s="18" t="s">
        <v>86</v>
      </c>
    </row>
    <row r="809" s="13" customFormat="1">
      <c r="A809" s="13"/>
      <c r="B809" s="217"/>
      <c r="C809" s="218"/>
      <c r="D809" s="219" t="s">
        <v>161</v>
      </c>
      <c r="E809" s="220" t="s">
        <v>19</v>
      </c>
      <c r="F809" s="221" t="s">
        <v>162</v>
      </c>
      <c r="G809" s="218"/>
      <c r="H809" s="220" t="s">
        <v>19</v>
      </c>
      <c r="I809" s="222"/>
      <c r="J809" s="218"/>
      <c r="K809" s="218"/>
      <c r="L809" s="223"/>
      <c r="M809" s="224"/>
      <c r="N809" s="225"/>
      <c r="O809" s="225"/>
      <c r="P809" s="225"/>
      <c r="Q809" s="225"/>
      <c r="R809" s="225"/>
      <c r="S809" s="225"/>
      <c r="T809" s="226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27" t="s">
        <v>161</v>
      </c>
      <c r="AU809" s="227" t="s">
        <v>86</v>
      </c>
      <c r="AV809" s="13" t="s">
        <v>80</v>
      </c>
      <c r="AW809" s="13" t="s">
        <v>34</v>
      </c>
      <c r="AX809" s="13" t="s">
        <v>75</v>
      </c>
      <c r="AY809" s="227" t="s">
        <v>151</v>
      </c>
    </row>
    <row r="810" s="13" customFormat="1">
      <c r="A810" s="13"/>
      <c r="B810" s="217"/>
      <c r="C810" s="218"/>
      <c r="D810" s="219" t="s">
        <v>161</v>
      </c>
      <c r="E810" s="220" t="s">
        <v>19</v>
      </c>
      <c r="F810" s="221" t="s">
        <v>188</v>
      </c>
      <c r="G810" s="218"/>
      <c r="H810" s="220" t="s">
        <v>19</v>
      </c>
      <c r="I810" s="222"/>
      <c r="J810" s="218"/>
      <c r="K810" s="218"/>
      <c r="L810" s="223"/>
      <c r="M810" s="224"/>
      <c r="N810" s="225"/>
      <c r="O810" s="225"/>
      <c r="P810" s="225"/>
      <c r="Q810" s="225"/>
      <c r="R810" s="225"/>
      <c r="S810" s="225"/>
      <c r="T810" s="22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27" t="s">
        <v>161</v>
      </c>
      <c r="AU810" s="227" t="s">
        <v>86</v>
      </c>
      <c r="AV810" s="13" t="s">
        <v>80</v>
      </c>
      <c r="AW810" s="13" t="s">
        <v>34</v>
      </c>
      <c r="AX810" s="13" t="s">
        <v>75</v>
      </c>
      <c r="AY810" s="227" t="s">
        <v>151</v>
      </c>
    </row>
    <row r="811" s="14" customFormat="1">
      <c r="A811" s="14"/>
      <c r="B811" s="228"/>
      <c r="C811" s="229"/>
      <c r="D811" s="219" t="s">
        <v>161</v>
      </c>
      <c r="E811" s="230" t="s">
        <v>19</v>
      </c>
      <c r="F811" s="231" t="s">
        <v>947</v>
      </c>
      <c r="G811" s="229"/>
      <c r="H811" s="232">
        <v>4.5</v>
      </c>
      <c r="I811" s="233"/>
      <c r="J811" s="229"/>
      <c r="K811" s="229"/>
      <c r="L811" s="234"/>
      <c r="M811" s="235"/>
      <c r="N811" s="236"/>
      <c r="O811" s="236"/>
      <c r="P811" s="236"/>
      <c r="Q811" s="236"/>
      <c r="R811" s="236"/>
      <c r="S811" s="236"/>
      <c r="T811" s="237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38" t="s">
        <v>161</v>
      </c>
      <c r="AU811" s="238" t="s">
        <v>86</v>
      </c>
      <c r="AV811" s="14" t="s">
        <v>86</v>
      </c>
      <c r="AW811" s="14" t="s">
        <v>34</v>
      </c>
      <c r="AX811" s="14" t="s">
        <v>75</v>
      </c>
      <c r="AY811" s="238" t="s">
        <v>151</v>
      </c>
    </row>
    <row r="812" s="15" customFormat="1">
      <c r="A812" s="15"/>
      <c r="B812" s="239"/>
      <c r="C812" s="240"/>
      <c r="D812" s="219" t="s">
        <v>161</v>
      </c>
      <c r="E812" s="241" t="s">
        <v>19</v>
      </c>
      <c r="F812" s="242" t="s">
        <v>165</v>
      </c>
      <c r="G812" s="240"/>
      <c r="H812" s="243">
        <v>4.5</v>
      </c>
      <c r="I812" s="244"/>
      <c r="J812" s="240"/>
      <c r="K812" s="240"/>
      <c r="L812" s="245"/>
      <c r="M812" s="246"/>
      <c r="N812" s="247"/>
      <c r="O812" s="247"/>
      <c r="P812" s="247"/>
      <c r="Q812" s="247"/>
      <c r="R812" s="247"/>
      <c r="S812" s="247"/>
      <c r="T812" s="248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49" t="s">
        <v>161</v>
      </c>
      <c r="AU812" s="249" t="s">
        <v>86</v>
      </c>
      <c r="AV812" s="15" t="s">
        <v>157</v>
      </c>
      <c r="AW812" s="15" t="s">
        <v>34</v>
      </c>
      <c r="AX812" s="15" t="s">
        <v>80</v>
      </c>
      <c r="AY812" s="249" t="s">
        <v>151</v>
      </c>
    </row>
    <row r="813" s="2" customFormat="1" ht="16.5" customHeight="1">
      <c r="A813" s="39"/>
      <c r="B813" s="40"/>
      <c r="C813" s="250" t="s">
        <v>948</v>
      </c>
      <c r="D813" s="250" t="s">
        <v>296</v>
      </c>
      <c r="E813" s="251" t="s">
        <v>949</v>
      </c>
      <c r="F813" s="252" t="s">
        <v>950</v>
      </c>
      <c r="G813" s="253" t="s">
        <v>89</v>
      </c>
      <c r="H813" s="254">
        <v>0.0040000000000000001</v>
      </c>
      <c r="I813" s="255"/>
      <c r="J813" s="256">
        <f>ROUND(I813*H813,2)</f>
        <v>0</v>
      </c>
      <c r="K813" s="252" t="s">
        <v>156</v>
      </c>
      <c r="L813" s="257"/>
      <c r="M813" s="258" t="s">
        <v>19</v>
      </c>
      <c r="N813" s="259" t="s">
        <v>46</v>
      </c>
      <c r="O813" s="85"/>
      <c r="P813" s="208">
        <f>O813*H813</f>
        <v>0</v>
      </c>
      <c r="Q813" s="208">
        <v>0.5</v>
      </c>
      <c r="R813" s="208">
        <f>Q813*H813</f>
        <v>0.002</v>
      </c>
      <c r="S813" s="208">
        <v>0</v>
      </c>
      <c r="T813" s="209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10" t="s">
        <v>93</v>
      </c>
      <c r="AT813" s="210" t="s">
        <v>296</v>
      </c>
      <c r="AU813" s="210" t="s">
        <v>86</v>
      </c>
      <c r="AY813" s="18" t="s">
        <v>151</v>
      </c>
      <c r="BE813" s="211">
        <f>IF(N813="základní",J813,0)</f>
        <v>0</v>
      </c>
      <c r="BF813" s="211">
        <f>IF(N813="snížená",J813,0)</f>
        <v>0</v>
      </c>
      <c r="BG813" s="211">
        <f>IF(N813="zákl. přenesená",J813,0)</f>
        <v>0</v>
      </c>
      <c r="BH813" s="211">
        <f>IF(N813="sníž. přenesená",J813,0)</f>
        <v>0</v>
      </c>
      <c r="BI813" s="211">
        <f>IF(N813="nulová",J813,0)</f>
        <v>0</v>
      </c>
      <c r="BJ813" s="18" t="s">
        <v>80</v>
      </c>
      <c r="BK813" s="211">
        <f>ROUND(I813*H813,2)</f>
        <v>0</v>
      </c>
      <c r="BL813" s="18" t="s">
        <v>262</v>
      </c>
      <c r="BM813" s="210" t="s">
        <v>951</v>
      </c>
    </row>
    <row r="814" s="13" customFormat="1">
      <c r="A814" s="13"/>
      <c r="B814" s="217"/>
      <c r="C814" s="218"/>
      <c r="D814" s="219" t="s">
        <v>161</v>
      </c>
      <c r="E814" s="220" t="s">
        <v>19</v>
      </c>
      <c r="F814" s="221" t="s">
        <v>188</v>
      </c>
      <c r="G814" s="218"/>
      <c r="H814" s="220" t="s">
        <v>19</v>
      </c>
      <c r="I814" s="222"/>
      <c r="J814" s="218"/>
      <c r="K814" s="218"/>
      <c r="L814" s="223"/>
      <c r="M814" s="224"/>
      <c r="N814" s="225"/>
      <c r="O814" s="225"/>
      <c r="P814" s="225"/>
      <c r="Q814" s="225"/>
      <c r="R814" s="225"/>
      <c r="S814" s="225"/>
      <c r="T814" s="22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27" t="s">
        <v>161</v>
      </c>
      <c r="AU814" s="227" t="s">
        <v>86</v>
      </c>
      <c r="AV814" s="13" t="s">
        <v>80</v>
      </c>
      <c r="AW814" s="13" t="s">
        <v>34</v>
      </c>
      <c r="AX814" s="13" t="s">
        <v>75</v>
      </c>
      <c r="AY814" s="227" t="s">
        <v>151</v>
      </c>
    </row>
    <row r="815" s="14" customFormat="1">
      <c r="A815" s="14"/>
      <c r="B815" s="228"/>
      <c r="C815" s="229"/>
      <c r="D815" s="219" t="s">
        <v>161</v>
      </c>
      <c r="E815" s="230" t="s">
        <v>19</v>
      </c>
      <c r="F815" s="231" t="s">
        <v>952</v>
      </c>
      <c r="G815" s="229"/>
      <c r="H815" s="232">
        <v>0.0040000000000000001</v>
      </c>
      <c r="I815" s="233"/>
      <c r="J815" s="229"/>
      <c r="K815" s="229"/>
      <c r="L815" s="234"/>
      <c r="M815" s="235"/>
      <c r="N815" s="236"/>
      <c r="O815" s="236"/>
      <c r="P815" s="236"/>
      <c r="Q815" s="236"/>
      <c r="R815" s="236"/>
      <c r="S815" s="236"/>
      <c r="T815" s="237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38" t="s">
        <v>161</v>
      </c>
      <c r="AU815" s="238" t="s">
        <v>86</v>
      </c>
      <c r="AV815" s="14" t="s">
        <v>86</v>
      </c>
      <c r="AW815" s="14" t="s">
        <v>34</v>
      </c>
      <c r="AX815" s="14" t="s">
        <v>75</v>
      </c>
      <c r="AY815" s="238" t="s">
        <v>151</v>
      </c>
    </row>
    <row r="816" s="15" customFormat="1">
      <c r="A816" s="15"/>
      <c r="B816" s="239"/>
      <c r="C816" s="240"/>
      <c r="D816" s="219" t="s">
        <v>161</v>
      </c>
      <c r="E816" s="241" t="s">
        <v>19</v>
      </c>
      <c r="F816" s="242" t="s">
        <v>165</v>
      </c>
      <c r="G816" s="240"/>
      <c r="H816" s="243">
        <v>0.0040000000000000001</v>
      </c>
      <c r="I816" s="244"/>
      <c r="J816" s="240"/>
      <c r="K816" s="240"/>
      <c r="L816" s="245"/>
      <c r="M816" s="246"/>
      <c r="N816" s="247"/>
      <c r="O816" s="247"/>
      <c r="P816" s="247"/>
      <c r="Q816" s="247"/>
      <c r="R816" s="247"/>
      <c r="S816" s="247"/>
      <c r="T816" s="248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49" t="s">
        <v>161</v>
      </c>
      <c r="AU816" s="249" t="s">
        <v>86</v>
      </c>
      <c r="AV816" s="15" t="s">
        <v>157</v>
      </c>
      <c r="AW816" s="15" t="s">
        <v>34</v>
      </c>
      <c r="AX816" s="15" t="s">
        <v>80</v>
      </c>
      <c r="AY816" s="249" t="s">
        <v>151</v>
      </c>
    </row>
    <row r="817" s="2" customFormat="1" ht="44.25" customHeight="1">
      <c r="A817" s="39"/>
      <c r="B817" s="40"/>
      <c r="C817" s="199" t="s">
        <v>953</v>
      </c>
      <c r="D817" s="199" t="s">
        <v>153</v>
      </c>
      <c r="E817" s="200" t="s">
        <v>954</v>
      </c>
      <c r="F817" s="201" t="s">
        <v>955</v>
      </c>
      <c r="G817" s="202" t="s">
        <v>766</v>
      </c>
      <c r="H817" s="260"/>
      <c r="I817" s="204"/>
      <c r="J817" s="205">
        <f>ROUND(I817*H817,2)</f>
        <v>0</v>
      </c>
      <c r="K817" s="201" t="s">
        <v>156</v>
      </c>
      <c r="L817" s="45"/>
      <c r="M817" s="206" t="s">
        <v>19</v>
      </c>
      <c r="N817" s="207" t="s">
        <v>46</v>
      </c>
      <c r="O817" s="85"/>
      <c r="P817" s="208">
        <f>O817*H817</f>
        <v>0</v>
      </c>
      <c r="Q817" s="208">
        <v>0</v>
      </c>
      <c r="R817" s="208">
        <f>Q817*H817</f>
        <v>0</v>
      </c>
      <c r="S817" s="208">
        <v>0</v>
      </c>
      <c r="T817" s="209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10" t="s">
        <v>262</v>
      </c>
      <c r="AT817" s="210" t="s">
        <v>153</v>
      </c>
      <c r="AU817" s="210" t="s">
        <v>86</v>
      </c>
      <c r="AY817" s="18" t="s">
        <v>151</v>
      </c>
      <c r="BE817" s="211">
        <f>IF(N817="základní",J817,0)</f>
        <v>0</v>
      </c>
      <c r="BF817" s="211">
        <f>IF(N817="snížená",J817,0)</f>
        <v>0</v>
      </c>
      <c r="BG817" s="211">
        <f>IF(N817="zákl. přenesená",J817,0)</f>
        <v>0</v>
      </c>
      <c r="BH817" s="211">
        <f>IF(N817="sníž. přenesená",J817,0)</f>
        <v>0</v>
      </c>
      <c r="BI817" s="211">
        <f>IF(N817="nulová",J817,0)</f>
        <v>0</v>
      </c>
      <c r="BJ817" s="18" t="s">
        <v>80</v>
      </c>
      <c r="BK817" s="211">
        <f>ROUND(I817*H817,2)</f>
        <v>0</v>
      </c>
      <c r="BL817" s="18" t="s">
        <v>262</v>
      </c>
      <c r="BM817" s="210" t="s">
        <v>956</v>
      </c>
    </row>
    <row r="818" s="2" customFormat="1">
      <c r="A818" s="39"/>
      <c r="B818" s="40"/>
      <c r="C818" s="41"/>
      <c r="D818" s="212" t="s">
        <v>159</v>
      </c>
      <c r="E818" s="41"/>
      <c r="F818" s="213" t="s">
        <v>957</v>
      </c>
      <c r="G818" s="41"/>
      <c r="H818" s="41"/>
      <c r="I818" s="214"/>
      <c r="J818" s="41"/>
      <c r="K818" s="41"/>
      <c r="L818" s="45"/>
      <c r="M818" s="215"/>
      <c r="N818" s="216"/>
      <c r="O818" s="85"/>
      <c r="P818" s="85"/>
      <c r="Q818" s="85"/>
      <c r="R818" s="85"/>
      <c r="S818" s="85"/>
      <c r="T818" s="86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159</v>
      </c>
      <c r="AU818" s="18" t="s">
        <v>86</v>
      </c>
    </row>
    <row r="819" s="12" customFormat="1" ht="22.8" customHeight="1">
      <c r="A819" s="12"/>
      <c r="B819" s="183"/>
      <c r="C819" s="184"/>
      <c r="D819" s="185" t="s">
        <v>74</v>
      </c>
      <c r="E819" s="197" t="s">
        <v>958</v>
      </c>
      <c r="F819" s="197" t="s">
        <v>959</v>
      </c>
      <c r="G819" s="184"/>
      <c r="H819" s="184"/>
      <c r="I819" s="187"/>
      <c r="J819" s="198">
        <f>BK819</f>
        <v>0</v>
      </c>
      <c r="K819" s="184"/>
      <c r="L819" s="189"/>
      <c r="M819" s="190"/>
      <c r="N819" s="191"/>
      <c r="O819" s="191"/>
      <c r="P819" s="192">
        <f>SUM(P820:P861)</f>
        <v>0</v>
      </c>
      <c r="Q819" s="191"/>
      <c r="R819" s="192">
        <f>SUM(R820:R861)</f>
        <v>1023.69437562</v>
      </c>
      <c r="S819" s="191"/>
      <c r="T819" s="193">
        <f>SUM(T820:T861)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194" t="s">
        <v>86</v>
      </c>
      <c r="AT819" s="195" t="s">
        <v>74</v>
      </c>
      <c r="AU819" s="195" t="s">
        <v>80</v>
      </c>
      <c r="AY819" s="194" t="s">
        <v>151</v>
      </c>
      <c r="BK819" s="196">
        <f>SUM(BK820:BK861)</f>
        <v>0</v>
      </c>
    </row>
    <row r="820" s="2" customFormat="1" ht="24.15" customHeight="1">
      <c r="A820" s="39"/>
      <c r="B820" s="40"/>
      <c r="C820" s="199" t="s">
        <v>960</v>
      </c>
      <c r="D820" s="199" t="s">
        <v>153</v>
      </c>
      <c r="E820" s="200" t="s">
        <v>961</v>
      </c>
      <c r="F820" s="201" t="s">
        <v>962</v>
      </c>
      <c r="G820" s="202" t="s">
        <v>168</v>
      </c>
      <c r="H820" s="203">
        <v>1</v>
      </c>
      <c r="I820" s="204"/>
      <c r="J820" s="205">
        <f>ROUND(I820*H820,2)</f>
        <v>0</v>
      </c>
      <c r="K820" s="201" t="s">
        <v>19</v>
      </c>
      <c r="L820" s="45"/>
      <c r="M820" s="206" t="s">
        <v>19</v>
      </c>
      <c r="N820" s="207" t="s">
        <v>46</v>
      </c>
      <c r="O820" s="85"/>
      <c r="P820" s="208">
        <f>O820*H820</f>
        <v>0</v>
      </c>
      <c r="Q820" s="208">
        <v>0</v>
      </c>
      <c r="R820" s="208">
        <f>Q820*H820</f>
        <v>0</v>
      </c>
      <c r="S820" s="208">
        <v>0</v>
      </c>
      <c r="T820" s="209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10" t="s">
        <v>262</v>
      </c>
      <c r="AT820" s="210" t="s">
        <v>153</v>
      </c>
      <c r="AU820" s="210" t="s">
        <v>86</v>
      </c>
      <c r="AY820" s="18" t="s">
        <v>151</v>
      </c>
      <c r="BE820" s="211">
        <f>IF(N820="základní",J820,0)</f>
        <v>0</v>
      </c>
      <c r="BF820" s="211">
        <f>IF(N820="snížená",J820,0)</f>
        <v>0</v>
      </c>
      <c r="BG820" s="211">
        <f>IF(N820="zákl. přenesená",J820,0)</f>
        <v>0</v>
      </c>
      <c r="BH820" s="211">
        <f>IF(N820="sníž. přenesená",J820,0)</f>
        <v>0</v>
      </c>
      <c r="BI820" s="211">
        <f>IF(N820="nulová",J820,0)</f>
        <v>0</v>
      </c>
      <c r="BJ820" s="18" t="s">
        <v>80</v>
      </c>
      <c r="BK820" s="211">
        <f>ROUND(I820*H820,2)</f>
        <v>0</v>
      </c>
      <c r="BL820" s="18" t="s">
        <v>262</v>
      </c>
      <c r="BM820" s="210" t="s">
        <v>963</v>
      </c>
    </row>
    <row r="821" s="13" customFormat="1">
      <c r="A821" s="13"/>
      <c r="B821" s="217"/>
      <c r="C821" s="218"/>
      <c r="D821" s="219" t="s">
        <v>161</v>
      </c>
      <c r="E821" s="220" t="s">
        <v>19</v>
      </c>
      <c r="F821" s="221" t="s">
        <v>162</v>
      </c>
      <c r="G821" s="218"/>
      <c r="H821" s="220" t="s">
        <v>19</v>
      </c>
      <c r="I821" s="222"/>
      <c r="J821" s="218"/>
      <c r="K821" s="218"/>
      <c r="L821" s="223"/>
      <c r="M821" s="224"/>
      <c r="N821" s="225"/>
      <c r="O821" s="225"/>
      <c r="P821" s="225"/>
      <c r="Q821" s="225"/>
      <c r="R821" s="225"/>
      <c r="S821" s="225"/>
      <c r="T821" s="226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27" t="s">
        <v>161</v>
      </c>
      <c r="AU821" s="227" t="s">
        <v>86</v>
      </c>
      <c r="AV821" s="13" t="s">
        <v>80</v>
      </c>
      <c r="AW821" s="13" t="s">
        <v>34</v>
      </c>
      <c r="AX821" s="13" t="s">
        <v>75</v>
      </c>
      <c r="AY821" s="227" t="s">
        <v>151</v>
      </c>
    </row>
    <row r="822" s="13" customFormat="1">
      <c r="A822" s="13"/>
      <c r="B822" s="217"/>
      <c r="C822" s="218"/>
      <c r="D822" s="219" t="s">
        <v>161</v>
      </c>
      <c r="E822" s="220" t="s">
        <v>19</v>
      </c>
      <c r="F822" s="221" t="s">
        <v>539</v>
      </c>
      <c r="G822" s="218"/>
      <c r="H822" s="220" t="s">
        <v>19</v>
      </c>
      <c r="I822" s="222"/>
      <c r="J822" s="218"/>
      <c r="K822" s="218"/>
      <c r="L822" s="223"/>
      <c r="M822" s="224"/>
      <c r="N822" s="225"/>
      <c r="O822" s="225"/>
      <c r="P822" s="225"/>
      <c r="Q822" s="225"/>
      <c r="R822" s="225"/>
      <c r="S822" s="225"/>
      <c r="T822" s="226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27" t="s">
        <v>161</v>
      </c>
      <c r="AU822" s="227" t="s">
        <v>86</v>
      </c>
      <c r="AV822" s="13" t="s">
        <v>80</v>
      </c>
      <c r="AW822" s="13" t="s">
        <v>34</v>
      </c>
      <c r="AX822" s="13" t="s">
        <v>75</v>
      </c>
      <c r="AY822" s="227" t="s">
        <v>151</v>
      </c>
    </row>
    <row r="823" s="14" customFormat="1">
      <c r="A823" s="14"/>
      <c r="B823" s="228"/>
      <c r="C823" s="229"/>
      <c r="D823" s="219" t="s">
        <v>161</v>
      </c>
      <c r="E823" s="230" t="s">
        <v>19</v>
      </c>
      <c r="F823" s="231" t="s">
        <v>80</v>
      </c>
      <c r="G823" s="229"/>
      <c r="H823" s="232">
        <v>1</v>
      </c>
      <c r="I823" s="233"/>
      <c r="J823" s="229"/>
      <c r="K823" s="229"/>
      <c r="L823" s="234"/>
      <c r="M823" s="235"/>
      <c r="N823" s="236"/>
      <c r="O823" s="236"/>
      <c r="P823" s="236"/>
      <c r="Q823" s="236"/>
      <c r="R823" s="236"/>
      <c r="S823" s="236"/>
      <c r="T823" s="237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38" t="s">
        <v>161</v>
      </c>
      <c r="AU823" s="238" t="s">
        <v>86</v>
      </c>
      <c r="AV823" s="14" t="s">
        <v>86</v>
      </c>
      <c r="AW823" s="14" t="s">
        <v>34</v>
      </c>
      <c r="AX823" s="14" t="s">
        <v>75</v>
      </c>
      <c r="AY823" s="238" t="s">
        <v>151</v>
      </c>
    </row>
    <row r="824" s="15" customFormat="1">
      <c r="A824" s="15"/>
      <c r="B824" s="239"/>
      <c r="C824" s="240"/>
      <c r="D824" s="219" t="s">
        <v>161</v>
      </c>
      <c r="E824" s="241" t="s">
        <v>19</v>
      </c>
      <c r="F824" s="242" t="s">
        <v>165</v>
      </c>
      <c r="G824" s="240"/>
      <c r="H824" s="243">
        <v>1</v>
      </c>
      <c r="I824" s="244"/>
      <c r="J824" s="240"/>
      <c r="K824" s="240"/>
      <c r="L824" s="245"/>
      <c r="M824" s="246"/>
      <c r="N824" s="247"/>
      <c r="O824" s="247"/>
      <c r="P824" s="247"/>
      <c r="Q824" s="247"/>
      <c r="R824" s="247"/>
      <c r="S824" s="247"/>
      <c r="T824" s="248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49" t="s">
        <v>161</v>
      </c>
      <c r="AU824" s="249" t="s">
        <v>86</v>
      </c>
      <c r="AV824" s="15" t="s">
        <v>157</v>
      </c>
      <c r="AW824" s="15" t="s">
        <v>34</v>
      </c>
      <c r="AX824" s="15" t="s">
        <v>80</v>
      </c>
      <c r="AY824" s="249" t="s">
        <v>151</v>
      </c>
    </row>
    <row r="825" s="2" customFormat="1" ht="33" customHeight="1">
      <c r="A825" s="39"/>
      <c r="B825" s="40"/>
      <c r="C825" s="199" t="s">
        <v>964</v>
      </c>
      <c r="D825" s="199" t="s">
        <v>153</v>
      </c>
      <c r="E825" s="200" t="s">
        <v>965</v>
      </c>
      <c r="F825" s="201" t="s">
        <v>966</v>
      </c>
      <c r="G825" s="202" t="s">
        <v>198</v>
      </c>
      <c r="H825" s="203">
        <v>42.348999999999997</v>
      </c>
      <c r="I825" s="204"/>
      <c r="J825" s="205">
        <f>ROUND(I825*H825,2)</f>
        <v>0</v>
      </c>
      <c r="K825" s="201" t="s">
        <v>156</v>
      </c>
      <c r="L825" s="45"/>
      <c r="M825" s="206" t="s">
        <v>19</v>
      </c>
      <c r="N825" s="207" t="s">
        <v>46</v>
      </c>
      <c r="O825" s="85"/>
      <c r="P825" s="208">
        <f>O825*H825</f>
        <v>0</v>
      </c>
      <c r="Q825" s="208">
        <v>6.0000000000000002E-05</v>
      </c>
      <c r="R825" s="208">
        <f>Q825*H825</f>
        <v>0.0025409399999999998</v>
      </c>
      <c r="S825" s="208">
        <v>0</v>
      </c>
      <c r="T825" s="209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10" t="s">
        <v>262</v>
      </c>
      <c r="AT825" s="210" t="s">
        <v>153</v>
      </c>
      <c r="AU825" s="210" t="s">
        <v>86</v>
      </c>
      <c r="AY825" s="18" t="s">
        <v>151</v>
      </c>
      <c r="BE825" s="211">
        <f>IF(N825="základní",J825,0)</f>
        <v>0</v>
      </c>
      <c r="BF825" s="211">
        <f>IF(N825="snížená",J825,0)</f>
        <v>0</v>
      </c>
      <c r="BG825" s="211">
        <f>IF(N825="zákl. přenesená",J825,0)</f>
        <v>0</v>
      </c>
      <c r="BH825" s="211">
        <f>IF(N825="sníž. přenesená",J825,0)</f>
        <v>0</v>
      </c>
      <c r="BI825" s="211">
        <f>IF(N825="nulová",J825,0)</f>
        <v>0</v>
      </c>
      <c r="BJ825" s="18" t="s">
        <v>80</v>
      </c>
      <c r="BK825" s="211">
        <f>ROUND(I825*H825,2)</f>
        <v>0</v>
      </c>
      <c r="BL825" s="18" t="s">
        <v>262</v>
      </c>
      <c r="BM825" s="210" t="s">
        <v>967</v>
      </c>
    </row>
    <row r="826" s="2" customFormat="1">
      <c r="A826" s="39"/>
      <c r="B826" s="40"/>
      <c r="C826" s="41"/>
      <c r="D826" s="212" t="s">
        <v>159</v>
      </c>
      <c r="E826" s="41"/>
      <c r="F826" s="213" t="s">
        <v>968</v>
      </c>
      <c r="G826" s="41"/>
      <c r="H826" s="41"/>
      <c r="I826" s="214"/>
      <c r="J826" s="41"/>
      <c r="K826" s="41"/>
      <c r="L826" s="45"/>
      <c r="M826" s="215"/>
      <c r="N826" s="216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159</v>
      </c>
      <c r="AU826" s="18" t="s">
        <v>86</v>
      </c>
    </row>
    <row r="827" s="13" customFormat="1">
      <c r="A827" s="13"/>
      <c r="B827" s="217"/>
      <c r="C827" s="218"/>
      <c r="D827" s="219" t="s">
        <v>161</v>
      </c>
      <c r="E827" s="220" t="s">
        <v>19</v>
      </c>
      <c r="F827" s="221" t="s">
        <v>162</v>
      </c>
      <c r="G827" s="218"/>
      <c r="H827" s="220" t="s">
        <v>19</v>
      </c>
      <c r="I827" s="222"/>
      <c r="J827" s="218"/>
      <c r="K827" s="218"/>
      <c r="L827" s="223"/>
      <c r="M827" s="224"/>
      <c r="N827" s="225"/>
      <c r="O827" s="225"/>
      <c r="P827" s="225"/>
      <c r="Q827" s="225"/>
      <c r="R827" s="225"/>
      <c r="S827" s="225"/>
      <c r="T827" s="226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27" t="s">
        <v>161</v>
      </c>
      <c r="AU827" s="227" t="s">
        <v>86</v>
      </c>
      <c r="AV827" s="13" t="s">
        <v>80</v>
      </c>
      <c r="AW827" s="13" t="s">
        <v>34</v>
      </c>
      <c r="AX827" s="13" t="s">
        <v>75</v>
      </c>
      <c r="AY827" s="227" t="s">
        <v>151</v>
      </c>
    </row>
    <row r="828" s="13" customFormat="1">
      <c r="A828" s="13"/>
      <c r="B828" s="217"/>
      <c r="C828" s="218"/>
      <c r="D828" s="219" t="s">
        <v>161</v>
      </c>
      <c r="E828" s="220" t="s">
        <v>19</v>
      </c>
      <c r="F828" s="221" t="s">
        <v>498</v>
      </c>
      <c r="G828" s="218"/>
      <c r="H828" s="220" t="s">
        <v>19</v>
      </c>
      <c r="I828" s="222"/>
      <c r="J828" s="218"/>
      <c r="K828" s="218"/>
      <c r="L828" s="223"/>
      <c r="M828" s="224"/>
      <c r="N828" s="225"/>
      <c r="O828" s="225"/>
      <c r="P828" s="225"/>
      <c r="Q828" s="225"/>
      <c r="R828" s="225"/>
      <c r="S828" s="225"/>
      <c r="T828" s="22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27" t="s">
        <v>161</v>
      </c>
      <c r="AU828" s="227" t="s">
        <v>86</v>
      </c>
      <c r="AV828" s="13" t="s">
        <v>80</v>
      </c>
      <c r="AW828" s="13" t="s">
        <v>34</v>
      </c>
      <c r="AX828" s="13" t="s">
        <v>75</v>
      </c>
      <c r="AY828" s="227" t="s">
        <v>151</v>
      </c>
    </row>
    <row r="829" s="14" customFormat="1">
      <c r="A829" s="14"/>
      <c r="B829" s="228"/>
      <c r="C829" s="229"/>
      <c r="D829" s="219" t="s">
        <v>161</v>
      </c>
      <c r="E829" s="230" t="s">
        <v>19</v>
      </c>
      <c r="F829" s="231" t="s">
        <v>969</v>
      </c>
      <c r="G829" s="229"/>
      <c r="H829" s="232">
        <v>21.190000000000001</v>
      </c>
      <c r="I829" s="233"/>
      <c r="J829" s="229"/>
      <c r="K829" s="229"/>
      <c r="L829" s="234"/>
      <c r="M829" s="235"/>
      <c r="N829" s="236"/>
      <c r="O829" s="236"/>
      <c r="P829" s="236"/>
      <c r="Q829" s="236"/>
      <c r="R829" s="236"/>
      <c r="S829" s="236"/>
      <c r="T829" s="237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38" t="s">
        <v>161</v>
      </c>
      <c r="AU829" s="238" t="s">
        <v>86</v>
      </c>
      <c r="AV829" s="14" t="s">
        <v>86</v>
      </c>
      <c r="AW829" s="14" t="s">
        <v>34</v>
      </c>
      <c r="AX829" s="14" t="s">
        <v>75</v>
      </c>
      <c r="AY829" s="238" t="s">
        <v>151</v>
      </c>
    </row>
    <row r="830" s="14" customFormat="1">
      <c r="A830" s="14"/>
      <c r="B830" s="228"/>
      <c r="C830" s="229"/>
      <c r="D830" s="219" t="s">
        <v>161</v>
      </c>
      <c r="E830" s="230" t="s">
        <v>19</v>
      </c>
      <c r="F830" s="231" t="s">
        <v>970</v>
      </c>
      <c r="G830" s="229"/>
      <c r="H830" s="232">
        <v>21.158999999999999</v>
      </c>
      <c r="I830" s="233"/>
      <c r="J830" s="229"/>
      <c r="K830" s="229"/>
      <c r="L830" s="234"/>
      <c r="M830" s="235"/>
      <c r="N830" s="236"/>
      <c r="O830" s="236"/>
      <c r="P830" s="236"/>
      <c r="Q830" s="236"/>
      <c r="R830" s="236"/>
      <c r="S830" s="236"/>
      <c r="T830" s="237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38" t="s">
        <v>161</v>
      </c>
      <c r="AU830" s="238" t="s">
        <v>86</v>
      </c>
      <c r="AV830" s="14" t="s">
        <v>86</v>
      </c>
      <c r="AW830" s="14" t="s">
        <v>34</v>
      </c>
      <c r="AX830" s="14" t="s">
        <v>75</v>
      </c>
      <c r="AY830" s="238" t="s">
        <v>151</v>
      </c>
    </row>
    <row r="831" s="15" customFormat="1">
      <c r="A831" s="15"/>
      <c r="B831" s="239"/>
      <c r="C831" s="240"/>
      <c r="D831" s="219" t="s">
        <v>161</v>
      </c>
      <c r="E831" s="241" t="s">
        <v>19</v>
      </c>
      <c r="F831" s="242" t="s">
        <v>165</v>
      </c>
      <c r="G831" s="240"/>
      <c r="H831" s="243">
        <v>42.348999999999997</v>
      </c>
      <c r="I831" s="244"/>
      <c r="J831" s="240"/>
      <c r="K831" s="240"/>
      <c r="L831" s="245"/>
      <c r="M831" s="246"/>
      <c r="N831" s="247"/>
      <c r="O831" s="247"/>
      <c r="P831" s="247"/>
      <c r="Q831" s="247"/>
      <c r="R831" s="247"/>
      <c r="S831" s="247"/>
      <c r="T831" s="248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49" t="s">
        <v>161</v>
      </c>
      <c r="AU831" s="249" t="s">
        <v>86</v>
      </c>
      <c r="AV831" s="15" t="s">
        <v>157</v>
      </c>
      <c r="AW831" s="15" t="s">
        <v>34</v>
      </c>
      <c r="AX831" s="15" t="s">
        <v>80</v>
      </c>
      <c r="AY831" s="249" t="s">
        <v>151</v>
      </c>
    </row>
    <row r="832" s="2" customFormat="1" ht="37.8" customHeight="1">
      <c r="A832" s="39"/>
      <c r="B832" s="40"/>
      <c r="C832" s="250" t="s">
        <v>971</v>
      </c>
      <c r="D832" s="250" t="s">
        <v>296</v>
      </c>
      <c r="E832" s="251" t="s">
        <v>972</v>
      </c>
      <c r="F832" s="252" t="s">
        <v>973</v>
      </c>
      <c r="G832" s="253" t="s">
        <v>198</v>
      </c>
      <c r="H832" s="254">
        <v>42.348999999999997</v>
      </c>
      <c r="I832" s="255"/>
      <c r="J832" s="256">
        <f>ROUND(I832*H832,2)</f>
        <v>0</v>
      </c>
      <c r="K832" s="252" t="s">
        <v>19</v>
      </c>
      <c r="L832" s="257"/>
      <c r="M832" s="258" t="s">
        <v>19</v>
      </c>
      <c r="N832" s="259" t="s">
        <v>46</v>
      </c>
      <c r="O832" s="85"/>
      <c r="P832" s="208">
        <f>O832*H832</f>
        <v>0</v>
      </c>
      <c r="Q832" s="208">
        <v>0</v>
      </c>
      <c r="R832" s="208">
        <f>Q832*H832</f>
        <v>0</v>
      </c>
      <c r="S832" s="208">
        <v>0</v>
      </c>
      <c r="T832" s="209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10" t="s">
        <v>93</v>
      </c>
      <c r="AT832" s="210" t="s">
        <v>296</v>
      </c>
      <c r="AU832" s="210" t="s">
        <v>86</v>
      </c>
      <c r="AY832" s="18" t="s">
        <v>151</v>
      </c>
      <c r="BE832" s="211">
        <f>IF(N832="základní",J832,0)</f>
        <v>0</v>
      </c>
      <c r="BF832" s="211">
        <f>IF(N832="snížená",J832,0)</f>
        <v>0</v>
      </c>
      <c r="BG832" s="211">
        <f>IF(N832="zákl. přenesená",J832,0)</f>
        <v>0</v>
      </c>
      <c r="BH832" s="211">
        <f>IF(N832="sníž. přenesená",J832,0)</f>
        <v>0</v>
      </c>
      <c r="BI832" s="211">
        <f>IF(N832="nulová",J832,0)</f>
        <v>0</v>
      </c>
      <c r="BJ832" s="18" t="s">
        <v>80</v>
      </c>
      <c r="BK832" s="211">
        <f>ROUND(I832*H832,2)</f>
        <v>0</v>
      </c>
      <c r="BL832" s="18" t="s">
        <v>262</v>
      </c>
      <c r="BM832" s="210" t="s">
        <v>974</v>
      </c>
    </row>
    <row r="833" s="13" customFormat="1">
      <c r="A833" s="13"/>
      <c r="B833" s="217"/>
      <c r="C833" s="218"/>
      <c r="D833" s="219" t="s">
        <v>161</v>
      </c>
      <c r="E833" s="220" t="s">
        <v>19</v>
      </c>
      <c r="F833" s="221" t="s">
        <v>498</v>
      </c>
      <c r="G833" s="218"/>
      <c r="H833" s="220" t="s">
        <v>19</v>
      </c>
      <c r="I833" s="222"/>
      <c r="J833" s="218"/>
      <c r="K833" s="218"/>
      <c r="L833" s="223"/>
      <c r="M833" s="224"/>
      <c r="N833" s="225"/>
      <c r="O833" s="225"/>
      <c r="P833" s="225"/>
      <c r="Q833" s="225"/>
      <c r="R833" s="225"/>
      <c r="S833" s="225"/>
      <c r="T833" s="226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27" t="s">
        <v>161</v>
      </c>
      <c r="AU833" s="227" t="s">
        <v>86</v>
      </c>
      <c r="AV833" s="13" t="s">
        <v>80</v>
      </c>
      <c r="AW833" s="13" t="s">
        <v>34</v>
      </c>
      <c r="AX833" s="13" t="s">
        <v>75</v>
      </c>
      <c r="AY833" s="227" t="s">
        <v>151</v>
      </c>
    </row>
    <row r="834" s="14" customFormat="1">
      <c r="A834" s="14"/>
      <c r="B834" s="228"/>
      <c r="C834" s="229"/>
      <c r="D834" s="219" t="s">
        <v>161</v>
      </c>
      <c r="E834" s="230" t="s">
        <v>19</v>
      </c>
      <c r="F834" s="231" t="s">
        <v>969</v>
      </c>
      <c r="G834" s="229"/>
      <c r="H834" s="232">
        <v>21.190000000000001</v>
      </c>
      <c r="I834" s="233"/>
      <c r="J834" s="229"/>
      <c r="K834" s="229"/>
      <c r="L834" s="234"/>
      <c r="M834" s="235"/>
      <c r="N834" s="236"/>
      <c r="O834" s="236"/>
      <c r="P834" s="236"/>
      <c r="Q834" s="236"/>
      <c r="R834" s="236"/>
      <c r="S834" s="236"/>
      <c r="T834" s="237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38" t="s">
        <v>161</v>
      </c>
      <c r="AU834" s="238" t="s">
        <v>86</v>
      </c>
      <c r="AV834" s="14" t="s">
        <v>86</v>
      </c>
      <c r="AW834" s="14" t="s">
        <v>34</v>
      </c>
      <c r="AX834" s="14" t="s">
        <v>75</v>
      </c>
      <c r="AY834" s="238" t="s">
        <v>151</v>
      </c>
    </row>
    <row r="835" s="14" customFormat="1">
      <c r="A835" s="14"/>
      <c r="B835" s="228"/>
      <c r="C835" s="229"/>
      <c r="D835" s="219" t="s">
        <v>161</v>
      </c>
      <c r="E835" s="230" t="s">
        <v>19</v>
      </c>
      <c r="F835" s="231" t="s">
        <v>970</v>
      </c>
      <c r="G835" s="229"/>
      <c r="H835" s="232">
        <v>21.158999999999999</v>
      </c>
      <c r="I835" s="233"/>
      <c r="J835" s="229"/>
      <c r="K835" s="229"/>
      <c r="L835" s="234"/>
      <c r="M835" s="235"/>
      <c r="N835" s="236"/>
      <c r="O835" s="236"/>
      <c r="P835" s="236"/>
      <c r="Q835" s="236"/>
      <c r="R835" s="236"/>
      <c r="S835" s="236"/>
      <c r="T835" s="237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38" t="s">
        <v>161</v>
      </c>
      <c r="AU835" s="238" t="s">
        <v>86</v>
      </c>
      <c r="AV835" s="14" t="s">
        <v>86</v>
      </c>
      <c r="AW835" s="14" t="s">
        <v>34</v>
      </c>
      <c r="AX835" s="14" t="s">
        <v>75</v>
      </c>
      <c r="AY835" s="238" t="s">
        <v>151</v>
      </c>
    </row>
    <row r="836" s="15" customFormat="1">
      <c r="A836" s="15"/>
      <c r="B836" s="239"/>
      <c r="C836" s="240"/>
      <c r="D836" s="219" t="s">
        <v>161</v>
      </c>
      <c r="E836" s="241" t="s">
        <v>19</v>
      </c>
      <c r="F836" s="242" t="s">
        <v>165</v>
      </c>
      <c r="G836" s="240"/>
      <c r="H836" s="243">
        <v>42.348999999999997</v>
      </c>
      <c r="I836" s="244"/>
      <c r="J836" s="240"/>
      <c r="K836" s="240"/>
      <c r="L836" s="245"/>
      <c r="M836" s="246"/>
      <c r="N836" s="247"/>
      <c r="O836" s="247"/>
      <c r="P836" s="247"/>
      <c r="Q836" s="247"/>
      <c r="R836" s="247"/>
      <c r="S836" s="247"/>
      <c r="T836" s="248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49" t="s">
        <v>161</v>
      </c>
      <c r="AU836" s="249" t="s">
        <v>86</v>
      </c>
      <c r="AV836" s="15" t="s">
        <v>157</v>
      </c>
      <c r="AW836" s="15" t="s">
        <v>34</v>
      </c>
      <c r="AX836" s="15" t="s">
        <v>80</v>
      </c>
      <c r="AY836" s="249" t="s">
        <v>151</v>
      </c>
    </row>
    <row r="837" s="2" customFormat="1" ht="37.8" customHeight="1">
      <c r="A837" s="39"/>
      <c r="B837" s="40"/>
      <c r="C837" s="199" t="s">
        <v>975</v>
      </c>
      <c r="D837" s="199" t="s">
        <v>153</v>
      </c>
      <c r="E837" s="200" t="s">
        <v>976</v>
      </c>
      <c r="F837" s="201" t="s">
        <v>977</v>
      </c>
      <c r="G837" s="202" t="s">
        <v>198</v>
      </c>
      <c r="H837" s="203">
        <v>5.3600000000000003</v>
      </c>
      <c r="I837" s="204"/>
      <c r="J837" s="205">
        <f>ROUND(I837*H837,2)</f>
        <v>0</v>
      </c>
      <c r="K837" s="201" t="s">
        <v>156</v>
      </c>
      <c r="L837" s="45"/>
      <c r="M837" s="206" t="s">
        <v>19</v>
      </c>
      <c r="N837" s="207" t="s">
        <v>46</v>
      </c>
      <c r="O837" s="85"/>
      <c r="P837" s="208">
        <f>O837*H837</f>
        <v>0</v>
      </c>
      <c r="Q837" s="208">
        <v>0</v>
      </c>
      <c r="R837" s="208">
        <f>Q837*H837</f>
        <v>0</v>
      </c>
      <c r="S837" s="208">
        <v>0</v>
      </c>
      <c r="T837" s="209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10" t="s">
        <v>262</v>
      </c>
      <c r="AT837" s="210" t="s">
        <v>153</v>
      </c>
      <c r="AU837" s="210" t="s">
        <v>86</v>
      </c>
      <c r="AY837" s="18" t="s">
        <v>151</v>
      </c>
      <c r="BE837" s="211">
        <f>IF(N837="základní",J837,0)</f>
        <v>0</v>
      </c>
      <c r="BF837" s="211">
        <f>IF(N837="snížená",J837,0)</f>
        <v>0</v>
      </c>
      <c r="BG837" s="211">
        <f>IF(N837="zákl. přenesená",J837,0)</f>
        <v>0</v>
      </c>
      <c r="BH837" s="211">
        <f>IF(N837="sníž. přenesená",J837,0)</f>
        <v>0</v>
      </c>
      <c r="BI837" s="211">
        <f>IF(N837="nulová",J837,0)</f>
        <v>0</v>
      </c>
      <c r="BJ837" s="18" t="s">
        <v>80</v>
      </c>
      <c r="BK837" s="211">
        <f>ROUND(I837*H837,2)</f>
        <v>0</v>
      </c>
      <c r="BL837" s="18" t="s">
        <v>262</v>
      </c>
      <c r="BM837" s="210" t="s">
        <v>978</v>
      </c>
    </row>
    <row r="838" s="2" customFormat="1">
      <c r="A838" s="39"/>
      <c r="B838" s="40"/>
      <c r="C838" s="41"/>
      <c r="D838" s="212" t="s">
        <v>159</v>
      </c>
      <c r="E838" s="41"/>
      <c r="F838" s="213" t="s">
        <v>979</v>
      </c>
      <c r="G838" s="41"/>
      <c r="H838" s="41"/>
      <c r="I838" s="214"/>
      <c r="J838" s="41"/>
      <c r="K838" s="41"/>
      <c r="L838" s="45"/>
      <c r="M838" s="215"/>
      <c r="N838" s="216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159</v>
      </c>
      <c r="AU838" s="18" t="s">
        <v>86</v>
      </c>
    </row>
    <row r="839" s="13" customFormat="1">
      <c r="A839" s="13"/>
      <c r="B839" s="217"/>
      <c r="C839" s="218"/>
      <c r="D839" s="219" t="s">
        <v>161</v>
      </c>
      <c r="E839" s="220" t="s">
        <v>19</v>
      </c>
      <c r="F839" s="221" t="s">
        <v>162</v>
      </c>
      <c r="G839" s="218"/>
      <c r="H839" s="220" t="s">
        <v>19</v>
      </c>
      <c r="I839" s="222"/>
      <c r="J839" s="218"/>
      <c r="K839" s="218"/>
      <c r="L839" s="223"/>
      <c r="M839" s="224"/>
      <c r="N839" s="225"/>
      <c r="O839" s="225"/>
      <c r="P839" s="225"/>
      <c r="Q839" s="225"/>
      <c r="R839" s="225"/>
      <c r="S839" s="225"/>
      <c r="T839" s="226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27" t="s">
        <v>161</v>
      </c>
      <c r="AU839" s="227" t="s">
        <v>86</v>
      </c>
      <c r="AV839" s="13" t="s">
        <v>80</v>
      </c>
      <c r="AW839" s="13" t="s">
        <v>34</v>
      </c>
      <c r="AX839" s="13" t="s">
        <v>75</v>
      </c>
      <c r="AY839" s="227" t="s">
        <v>151</v>
      </c>
    </row>
    <row r="840" s="13" customFormat="1">
      <c r="A840" s="13"/>
      <c r="B840" s="217"/>
      <c r="C840" s="218"/>
      <c r="D840" s="219" t="s">
        <v>161</v>
      </c>
      <c r="E840" s="220" t="s">
        <v>19</v>
      </c>
      <c r="F840" s="221" t="s">
        <v>432</v>
      </c>
      <c r="G840" s="218"/>
      <c r="H840" s="220" t="s">
        <v>19</v>
      </c>
      <c r="I840" s="222"/>
      <c r="J840" s="218"/>
      <c r="K840" s="218"/>
      <c r="L840" s="223"/>
      <c r="M840" s="224"/>
      <c r="N840" s="225"/>
      <c r="O840" s="225"/>
      <c r="P840" s="225"/>
      <c r="Q840" s="225"/>
      <c r="R840" s="225"/>
      <c r="S840" s="225"/>
      <c r="T840" s="226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27" t="s">
        <v>161</v>
      </c>
      <c r="AU840" s="227" t="s">
        <v>86</v>
      </c>
      <c r="AV840" s="13" t="s">
        <v>80</v>
      </c>
      <c r="AW840" s="13" t="s">
        <v>34</v>
      </c>
      <c r="AX840" s="13" t="s">
        <v>75</v>
      </c>
      <c r="AY840" s="227" t="s">
        <v>151</v>
      </c>
    </row>
    <row r="841" s="14" customFormat="1">
      <c r="A841" s="14"/>
      <c r="B841" s="228"/>
      <c r="C841" s="229"/>
      <c r="D841" s="219" t="s">
        <v>161</v>
      </c>
      <c r="E841" s="230" t="s">
        <v>19</v>
      </c>
      <c r="F841" s="231" t="s">
        <v>980</v>
      </c>
      <c r="G841" s="229"/>
      <c r="H841" s="232">
        <v>5.3600000000000003</v>
      </c>
      <c r="I841" s="233"/>
      <c r="J841" s="229"/>
      <c r="K841" s="229"/>
      <c r="L841" s="234"/>
      <c r="M841" s="235"/>
      <c r="N841" s="236"/>
      <c r="O841" s="236"/>
      <c r="P841" s="236"/>
      <c r="Q841" s="236"/>
      <c r="R841" s="236"/>
      <c r="S841" s="236"/>
      <c r="T841" s="237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38" t="s">
        <v>161</v>
      </c>
      <c r="AU841" s="238" t="s">
        <v>86</v>
      </c>
      <c r="AV841" s="14" t="s">
        <v>86</v>
      </c>
      <c r="AW841" s="14" t="s">
        <v>34</v>
      </c>
      <c r="AX841" s="14" t="s">
        <v>75</v>
      </c>
      <c r="AY841" s="238" t="s">
        <v>151</v>
      </c>
    </row>
    <row r="842" s="15" customFormat="1">
      <c r="A842" s="15"/>
      <c r="B842" s="239"/>
      <c r="C842" s="240"/>
      <c r="D842" s="219" t="s">
        <v>161</v>
      </c>
      <c r="E842" s="241" t="s">
        <v>19</v>
      </c>
      <c r="F842" s="242" t="s">
        <v>165</v>
      </c>
      <c r="G842" s="240"/>
      <c r="H842" s="243">
        <v>5.3600000000000003</v>
      </c>
      <c r="I842" s="244"/>
      <c r="J842" s="240"/>
      <c r="K842" s="240"/>
      <c r="L842" s="245"/>
      <c r="M842" s="246"/>
      <c r="N842" s="247"/>
      <c r="O842" s="247"/>
      <c r="P842" s="247"/>
      <c r="Q842" s="247"/>
      <c r="R842" s="247"/>
      <c r="S842" s="247"/>
      <c r="T842" s="248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49" t="s">
        <v>161</v>
      </c>
      <c r="AU842" s="249" t="s">
        <v>86</v>
      </c>
      <c r="AV842" s="15" t="s">
        <v>157</v>
      </c>
      <c r="AW842" s="15" t="s">
        <v>34</v>
      </c>
      <c r="AX842" s="15" t="s">
        <v>80</v>
      </c>
      <c r="AY842" s="249" t="s">
        <v>151</v>
      </c>
    </row>
    <row r="843" s="2" customFormat="1" ht="37.8" customHeight="1">
      <c r="A843" s="39"/>
      <c r="B843" s="40"/>
      <c r="C843" s="250" t="s">
        <v>981</v>
      </c>
      <c r="D843" s="250" t="s">
        <v>296</v>
      </c>
      <c r="E843" s="251" t="s">
        <v>982</v>
      </c>
      <c r="F843" s="252" t="s">
        <v>983</v>
      </c>
      <c r="G843" s="253" t="s">
        <v>198</v>
      </c>
      <c r="H843" s="254">
        <v>5.3600000000000003</v>
      </c>
      <c r="I843" s="255"/>
      <c r="J843" s="256">
        <f>ROUND(I843*H843,2)</f>
        <v>0</v>
      </c>
      <c r="K843" s="252" t="s">
        <v>19</v>
      </c>
      <c r="L843" s="257"/>
      <c r="M843" s="258" t="s">
        <v>19</v>
      </c>
      <c r="N843" s="259" t="s">
        <v>46</v>
      </c>
      <c r="O843" s="85"/>
      <c r="P843" s="208">
        <f>O843*H843</f>
        <v>0</v>
      </c>
      <c r="Q843" s="208">
        <v>0</v>
      </c>
      <c r="R843" s="208">
        <f>Q843*H843</f>
        <v>0</v>
      </c>
      <c r="S843" s="208">
        <v>0</v>
      </c>
      <c r="T843" s="209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10" t="s">
        <v>93</v>
      </c>
      <c r="AT843" s="210" t="s">
        <v>296</v>
      </c>
      <c r="AU843" s="210" t="s">
        <v>86</v>
      </c>
      <c r="AY843" s="18" t="s">
        <v>151</v>
      </c>
      <c r="BE843" s="211">
        <f>IF(N843="základní",J843,0)</f>
        <v>0</v>
      </c>
      <c r="BF843" s="211">
        <f>IF(N843="snížená",J843,0)</f>
        <v>0</v>
      </c>
      <c r="BG843" s="211">
        <f>IF(N843="zákl. přenesená",J843,0)</f>
        <v>0</v>
      </c>
      <c r="BH843" s="211">
        <f>IF(N843="sníž. přenesená",J843,0)</f>
        <v>0</v>
      </c>
      <c r="BI843" s="211">
        <f>IF(N843="nulová",J843,0)</f>
        <v>0</v>
      </c>
      <c r="BJ843" s="18" t="s">
        <v>80</v>
      </c>
      <c r="BK843" s="211">
        <f>ROUND(I843*H843,2)</f>
        <v>0</v>
      </c>
      <c r="BL843" s="18" t="s">
        <v>262</v>
      </c>
      <c r="BM843" s="210" t="s">
        <v>984</v>
      </c>
    </row>
    <row r="844" s="2" customFormat="1" ht="24.15" customHeight="1">
      <c r="A844" s="39"/>
      <c r="B844" s="40"/>
      <c r="C844" s="199" t="s">
        <v>985</v>
      </c>
      <c r="D844" s="199" t="s">
        <v>153</v>
      </c>
      <c r="E844" s="200" t="s">
        <v>986</v>
      </c>
      <c r="F844" s="201" t="s">
        <v>987</v>
      </c>
      <c r="G844" s="202" t="s">
        <v>299</v>
      </c>
      <c r="H844" s="203">
        <v>930.57799999999997</v>
      </c>
      <c r="I844" s="204"/>
      <c r="J844" s="205">
        <f>ROUND(I844*H844,2)</f>
        <v>0</v>
      </c>
      <c r="K844" s="201" t="s">
        <v>156</v>
      </c>
      <c r="L844" s="45"/>
      <c r="M844" s="206" t="s">
        <v>19</v>
      </c>
      <c r="N844" s="207" t="s">
        <v>46</v>
      </c>
      <c r="O844" s="85"/>
      <c r="P844" s="208">
        <f>O844*H844</f>
        <v>0</v>
      </c>
      <c r="Q844" s="208">
        <v>6.0000000000000002E-05</v>
      </c>
      <c r="R844" s="208">
        <f>Q844*H844</f>
        <v>0.055834679999999998</v>
      </c>
      <c r="S844" s="208">
        <v>0</v>
      </c>
      <c r="T844" s="209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10" t="s">
        <v>262</v>
      </c>
      <c r="AT844" s="210" t="s">
        <v>153</v>
      </c>
      <c r="AU844" s="210" t="s">
        <v>86</v>
      </c>
      <c r="AY844" s="18" t="s">
        <v>151</v>
      </c>
      <c r="BE844" s="211">
        <f>IF(N844="základní",J844,0)</f>
        <v>0</v>
      </c>
      <c r="BF844" s="211">
        <f>IF(N844="snížená",J844,0)</f>
        <v>0</v>
      </c>
      <c r="BG844" s="211">
        <f>IF(N844="zákl. přenesená",J844,0)</f>
        <v>0</v>
      </c>
      <c r="BH844" s="211">
        <f>IF(N844="sníž. přenesená",J844,0)</f>
        <v>0</v>
      </c>
      <c r="BI844" s="211">
        <f>IF(N844="nulová",J844,0)</f>
        <v>0</v>
      </c>
      <c r="BJ844" s="18" t="s">
        <v>80</v>
      </c>
      <c r="BK844" s="211">
        <f>ROUND(I844*H844,2)</f>
        <v>0</v>
      </c>
      <c r="BL844" s="18" t="s">
        <v>262</v>
      </c>
      <c r="BM844" s="210" t="s">
        <v>988</v>
      </c>
    </row>
    <row r="845" s="2" customFormat="1">
      <c r="A845" s="39"/>
      <c r="B845" s="40"/>
      <c r="C845" s="41"/>
      <c r="D845" s="212" t="s">
        <v>159</v>
      </c>
      <c r="E845" s="41"/>
      <c r="F845" s="213" t="s">
        <v>989</v>
      </c>
      <c r="G845" s="41"/>
      <c r="H845" s="41"/>
      <c r="I845" s="214"/>
      <c r="J845" s="41"/>
      <c r="K845" s="41"/>
      <c r="L845" s="45"/>
      <c r="M845" s="215"/>
      <c r="N845" s="216"/>
      <c r="O845" s="85"/>
      <c r="P845" s="85"/>
      <c r="Q845" s="85"/>
      <c r="R845" s="85"/>
      <c r="S845" s="85"/>
      <c r="T845" s="86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159</v>
      </c>
      <c r="AU845" s="18" t="s">
        <v>86</v>
      </c>
    </row>
    <row r="846" s="13" customFormat="1">
      <c r="A846" s="13"/>
      <c r="B846" s="217"/>
      <c r="C846" s="218"/>
      <c r="D846" s="219" t="s">
        <v>161</v>
      </c>
      <c r="E846" s="220" t="s">
        <v>19</v>
      </c>
      <c r="F846" s="221" t="s">
        <v>188</v>
      </c>
      <c r="G846" s="218"/>
      <c r="H846" s="220" t="s">
        <v>19</v>
      </c>
      <c r="I846" s="222"/>
      <c r="J846" s="218"/>
      <c r="K846" s="218"/>
      <c r="L846" s="223"/>
      <c r="M846" s="224"/>
      <c r="N846" s="225"/>
      <c r="O846" s="225"/>
      <c r="P846" s="225"/>
      <c r="Q846" s="225"/>
      <c r="R846" s="225"/>
      <c r="S846" s="225"/>
      <c r="T846" s="226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27" t="s">
        <v>161</v>
      </c>
      <c r="AU846" s="227" t="s">
        <v>86</v>
      </c>
      <c r="AV846" s="13" t="s">
        <v>80</v>
      </c>
      <c r="AW846" s="13" t="s">
        <v>34</v>
      </c>
      <c r="AX846" s="13" t="s">
        <v>75</v>
      </c>
      <c r="AY846" s="227" t="s">
        <v>151</v>
      </c>
    </row>
    <row r="847" s="14" customFormat="1">
      <c r="A847" s="14"/>
      <c r="B847" s="228"/>
      <c r="C847" s="229"/>
      <c r="D847" s="219" t="s">
        <v>161</v>
      </c>
      <c r="E847" s="230" t="s">
        <v>19</v>
      </c>
      <c r="F847" s="231" t="s">
        <v>990</v>
      </c>
      <c r="G847" s="229"/>
      <c r="H847" s="232">
        <v>150.87000000000001</v>
      </c>
      <c r="I847" s="233"/>
      <c r="J847" s="229"/>
      <c r="K847" s="229"/>
      <c r="L847" s="234"/>
      <c r="M847" s="235"/>
      <c r="N847" s="236"/>
      <c r="O847" s="236"/>
      <c r="P847" s="236"/>
      <c r="Q847" s="236"/>
      <c r="R847" s="236"/>
      <c r="S847" s="236"/>
      <c r="T847" s="237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38" t="s">
        <v>161</v>
      </c>
      <c r="AU847" s="238" t="s">
        <v>86</v>
      </c>
      <c r="AV847" s="14" t="s">
        <v>86</v>
      </c>
      <c r="AW847" s="14" t="s">
        <v>34</v>
      </c>
      <c r="AX847" s="14" t="s">
        <v>75</v>
      </c>
      <c r="AY847" s="238" t="s">
        <v>151</v>
      </c>
    </row>
    <row r="848" s="14" customFormat="1">
      <c r="A848" s="14"/>
      <c r="B848" s="228"/>
      <c r="C848" s="229"/>
      <c r="D848" s="219" t="s">
        <v>161</v>
      </c>
      <c r="E848" s="230" t="s">
        <v>19</v>
      </c>
      <c r="F848" s="231" t="s">
        <v>991</v>
      </c>
      <c r="G848" s="229"/>
      <c r="H848" s="232">
        <v>665.65800000000002</v>
      </c>
      <c r="I848" s="233"/>
      <c r="J848" s="229"/>
      <c r="K848" s="229"/>
      <c r="L848" s="234"/>
      <c r="M848" s="235"/>
      <c r="N848" s="236"/>
      <c r="O848" s="236"/>
      <c r="P848" s="236"/>
      <c r="Q848" s="236"/>
      <c r="R848" s="236"/>
      <c r="S848" s="236"/>
      <c r="T848" s="237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38" t="s">
        <v>161</v>
      </c>
      <c r="AU848" s="238" t="s">
        <v>86</v>
      </c>
      <c r="AV848" s="14" t="s">
        <v>86</v>
      </c>
      <c r="AW848" s="14" t="s">
        <v>34</v>
      </c>
      <c r="AX848" s="14" t="s">
        <v>75</v>
      </c>
      <c r="AY848" s="238" t="s">
        <v>151</v>
      </c>
    </row>
    <row r="849" s="14" customFormat="1">
      <c r="A849" s="14"/>
      <c r="B849" s="228"/>
      <c r="C849" s="229"/>
      <c r="D849" s="219" t="s">
        <v>161</v>
      </c>
      <c r="E849" s="230" t="s">
        <v>19</v>
      </c>
      <c r="F849" s="231" t="s">
        <v>992</v>
      </c>
      <c r="G849" s="229"/>
      <c r="H849" s="232">
        <v>29.452000000000002</v>
      </c>
      <c r="I849" s="233"/>
      <c r="J849" s="229"/>
      <c r="K849" s="229"/>
      <c r="L849" s="234"/>
      <c r="M849" s="235"/>
      <c r="N849" s="236"/>
      <c r="O849" s="236"/>
      <c r="P849" s="236"/>
      <c r="Q849" s="236"/>
      <c r="R849" s="236"/>
      <c r="S849" s="236"/>
      <c r="T849" s="237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38" t="s">
        <v>161</v>
      </c>
      <c r="AU849" s="238" t="s">
        <v>86</v>
      </c>
      <c r="AV849" s="14" t="s">
        <v>86</v>
      </c>
      <c r="AW849" s="14" t="s">
        <v>34</v>
      </c>
      <c r="AX849" s="14" t="s">
        <v>75</v>
      </c>
      <c r="AY849" s="238" t="s">
        <v>151</v>
      </c>
    </row>
    <row r="850" s="14" customFormat="1">
      <c r="A850" s="14"/>
      <c r="B850" s="228"/>
      <c r="C850" s="229"/>
      <c r="D850" s="219" t="s">
        <v>161</v>
      </c>
      <c r="E850" s="230" t="s">
        <v>19</v>
      </c>
      <c r="F850" s="231" t="s">
        <v>993</v>
      </c>
      <c r="G850" s="229"/>
      <c r="H850" s="232">
        <v>84.597999999999999</v>
      </c>
      <c r="I850" s="233"/>
      <c r="J850" s="229"/>
      <c r="K850" s="229"/>
      <c r="L850" s="234"/>
      <c r="M850" s="235"/>
      <c r="N850" s="236"/>
      <c r="O850" s="236"/>
      <c r="P850" s="236"/>
      <c r="Q850" s="236"/>
      <c r="R850" s="236"/>
      <c r="S850" s="236"/>
      <c r="T850" s="237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38" t="s">
        <v>161</v>
      </c>
      <c r="AU850" s="238" t="s">
        <v>86</v>
      </c>
      <c r="AV850" s="14" t="s">
        <v>86</v>
      </c>
      <c r="AW850" s="14" t="s">
        <v>34</v>
      </c>
      <c r="AX850" s="14" t="s">
        <v>75</v>
      </c>
      <c r="AY850" s="238" t="s">
        <v>151</v>
      </c>
    </row>
    <row r="851" s="15" customFormat="1">
      <c r="A851" s="15"/>
      <c r="B851" s="239"/>
      <c r="C851" s="240"/>
      <c r="D851" s="219" t="s">
        <v>161</v>
      </c>
      <c r="E851" s="241" t="s">
        <v>19</v>
      </c>
      <c r="F851" s="242" t="s">
        <v>165</v>
      </c>
      <c r="G851" s="240"/>
      <c r="H851" s="243">
        <v>930.57799999999997</v>
      </c>
      <c r="I851" s="244"/>
      <c r="J851" s="240"/>
      <c r="K851" s="240"/>
      <c r="L851" s="245"/>
      <c r="M851" s="246"/>
      <c r="N851" s="247"/>
      <c r="O851" s="247"/>
      <c r="P851" s="247"/>
      <c r="Q851" s="247"/>
      <c r="R851" s="247"/>
      <c r="S851" s="247"/>
      <c r="T851" s="248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49" t="s">
        <v>161</v>
      </c>
      <c r="AU851" s="249" t="s">
        <v>86</v>
      </c>
      <c r="AV851" s="15" t="s">
        <v>157</v>
      </c>
      <c r="AW851" s="15" t="s">
        <v>34</v>
      </c>
      <c r="AX851" s="15" t="s">
        <v>80</v>
      </c>
      <c r="AY851" s="249" t="s">
        <v>151</v>
      </c>
    </row>
    <row r="852" s="2" customFormat="1" ht="37.8" customHeight="1">
      <c r="A852" s="39"/>
      <c r="B852" s="40"/>
      <c r="C852" s="250" t="s">
        <v>994</v>
      </c>
      <c r="D852" s="250" t="s">
        <v>296</v>
      </c>
      <c r="E852" s="251" t="s">
        <v>995</v>
      </c>
      <c r="F852" s="252" t="s">
        <v>996</v>
      </c>
      <c r="G852" s="253" t="s">
        <v>299</v>
      </c>
      <c r="H852" s="254">
        <v>1023.636</v>
      </c>
      <c r="I852" s="255"/>
      <c r="J852" s="256">
        <f>ROUND(I852*H852,2)</f>
        <v>0</v>
      </c>
      <c r="K852" s="252" t="s">
        <v>19</v>
      </c>
      <c r="L852" s="257"/>
      <c r="M852" s="258" t="s">
        <v>19</v>
      </c>
      <c r="N852" s="259" t="s">
        <v>46</v>
      </c>
      <c r="O852" s="85"/>
      <c r="P852" s="208">
        <f>O852*H852</f>
        <v>0</v>
      </c>
      <c r="Q852" s="208">
        <v>1</v>
      </c>
      <c r="R852" s="208">
        <f>Q852*H852</f>
        <v>1023.636</v>
      </c>
      <c r="S852" s="208">
        <v>0</v>
      </c>
      <c r="T852" s="209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10" t="s">
        <v>93</v>
      </c>
      <c r="AT852" s="210" t="s">
        <v>296</v>
      </c>
      <c r="AU852" s="210" t="s">
        <v>86</v>
      </c>
      <c r="AY852" s="18" t="s">
        <v>151</v>
      </c>
      <c r="BE852" s="211">
        <f>IF(N852="základní",J852,0)</f>
        <v>0</v>
      </c>
      <c r="BF852" s="211">
        <f>IF(N852="snížená",J852,0)</f>
        <v>0</v>
      </c>
      <c r="BG852" s="211">
        <f>IF(N852="zákl. přenesená",J852,0)</f>
        <v>0</v>
      </c>
      <c r="BH852" s="211">
        <f>IF(N852="sníž. přenesená",J852,0)</f>
        <v>0</v>
      </c>
      <c r="BI852" s="211">
        <f>IF(N852="nulová",J852,0)</f>
        <v>0</v>
      </c>
      <c r="BJ852" s="18" t="s">
        <v>80</v>
      </c>
      <c r="BK852" s="211">
        <f>ROUND(I852*H852,2)</f>
        <v>0</v>
      </c>
      <c r="BL852" s="18" t="s">
        <v>262</v>
      </c>
      <c r="BM852" s="210" t="s">
        <v>997</v>
      </c>
    </row>
    <row r="853" s="13" customFormat="1">
      <c r="A853" s="13"/>
      <c r="B853" s="217"/>
      <c r="C853" s="218"/>
      <c r="D853" s="219" t="s">
        <v>161</v>
      </c>
      <c r="E853" s="220" t="s">
        <v>19</v>
      </c>
      <c r="F853" s="221" t="s">
        <v>188</v>
      </c>
      <c r="G853" s="218"/>
      <c r="H853" s="220" t="s">
        <v>19</v>
      </c>
      <c r="I853" s="222"/>
      <c r="J853" s="218"/>
      <c r="K853" s="218"/>
      <c r="L853" s="223"/>
      <c r="M853" s="224"/>
      <c r="N853" s="225"/>
      <c r="O853" s="225"/>
      <c r="P853" s="225"/>
      <c r="Q853" s="225"/>
      <c r="R853" s="225"/>
      <c r="S853" s="225"/>
      <c r="T853" s="226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27" t="s">
        <v>161</v>
      </c>
      <c r="AU853" s="227" t="s">
        <v>86</v>
      </c>
      <c r="AV853" s="13" t="s">
        <v>80</v>
      </c>
      <c r="AW853" s="13" t="s">
        <v>34</v>
      </c>
      <c r="AX853" s="13" t="s">
        <v>75</v>
      </c>
      <c r="AY853" s="227" t="s">
        <v>151</v>
      </c>
    </row>
    <row r="854" s="14" customFormat="1">
      <c r="A854" s="14"/>
      <c r="B854" s="228"/>
      <c r="C854" s="229"/>
      <c r="D854" s="219" t="s">
        <v>161</v>
      </c>
      <c r="E854" s="230" t="s">
        <v>19</v>
      </c>
      <c r="F854" s="231" t="s">
        <v>990</v>
      </c>
      <c r="G854" s="229"/>
      <c r="H854" s="232">
        <v>150.87000000000001</v>
      </c>
      <c r="I854" s="233"/>
      <c r="J854" s="229"/>
      <c r="K854" s="229"/>
      <c r="L854" s="234"/>
      <c r="M854" s="235"/>
      <c r="N854" s="236"/>
      <c r="O854" s="236"/>
      <c r="P854" s="236"/>
      <c r="Q854" s="236"/>
      <c r="R854" s="236"/>
      <c r="S854" s="236"/>
      <c r="T854" s="237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38" t="s">
        <v>161</v>
      </c>
      <c r="AU854" s="238" t="s">
        <v>86</v>
      </c>
      <c r="AV854" s="14" t="s">
        <v>86</v>
      </c>
      <c r="AW854" s="14" t="s">
        <v>34</v>
      </c>
      <c r="AX854" s="14" t="s">
        <v>75</v>
      </c>
      <c r="AY854" s="238" t="s">
        <v>151</v>
      </c>
    </row>
    <row r="855" s="14" customFormat="1">
      <c r="A855" s="14"/>
      <c r="B855" s="228"/>
      <c r="C855" s="229"/>
      <c r="D855" s="219" t="s">
        <v>161</v>
      </c>
      <c r="E855" s="230" t="s">
        <v>19</v>
      </c>
      <c r="F855" s="231" t="s">
        <v>991</v>
      </c>
      <c r="G855" s="229"/>
      <c r="H855" s="232">
        <v>665.65800000000002</v>
      </c>
      <c r="I855" s="233"/>
      <c r="J855" s="229"/>
      <c r="K855" s="229"/>
      <c r="L855" s="234"/>
      <c r="M855" s="235"/>
      <c r="N855" s="236"/>
      <c r="O855" s="236"/>
      <c r="P855" s="236"/>
      <c r="Q855" s="236"/>
      <c r="R855" s="236"/>
      <c r="S855" s="236"/>
      <c r="T855" s="237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38" t="s">
        <v>161</v>
      </c>
      <c r="AU855" s="238" t="s">
        <v>86</v>
      </c>
      <c r="AV855" s="14" t="s">
        <v>86</v>
      </c>
      <c r="AW855" s="14" t="s">
        <v>34</v>
      </c>
      <c r="AX855" s="14" t="s">
        <v>75</v>
      </c>
      <c r="AY855" s="238" t="s">
        <v>151</v>
      </c>
    </row>
    <row r="856" s="14" customFormat="1">
      <c r="A856" s="14"/>
      <c r="B856" s="228"/>
      <c r="C856" s="229"/>
      <c r="D856" s="219" t="s">
        <v>161</v>
      </c>
      <c r="E856" s="230" t="s">
        <v>19</v>
      </c>
      <c r="F856" s="231" t="s">
        <v>992</v>
      </c>
      <c r="G856" s="229"/>
      <c r="H856" s="232">
        <v>29.452000000000002</v>
      </c>
      <c r="I856" s="233"/>
      <c r="J856" s="229"/>
      <c r="K856" s="229"/>
      <c r="L856" s="234"/>
      <c r="M856" s="235"/>
      <c r="N856" s="236"/>
      <c r="O856" s="236"/>
      <c r="P856" s="236"/>
      <c r="Q856" s="236"/>
      <c r="R856" s="236"/>
      <c r="S856" s="236"/>
      <c r="T856" s="237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38" t="s">
        <v>161</v>
      </c>
      <c r="AU856" s="238" t="s">
        <v>86</v>
      </c>
      <c r="AV856" s="14" t="s">
        <v>86</v>
      </c>
      <c r="AW856" s="14" t="s">
        <v>34</v>
      </c>
      <c r="AX856" s="14" t="s">
        <v>75</v>
      </c>
      <c r="AY856" s="238" t="s">
        <v>151</v>
      </c>
    </row>
    <row r="857" s="14" customFormat="1">
      <c r="A857" s="14"/>
      <c r="B857" s="228"/>
      <c r="C857" s="229"/>
      <c r="D857" s="219" t="s">
        <v>161</v>
      </c>
      <c r="E857" s="230" t="s">
        <v>19</v>
      </c>
      <c r="F857" s="231" t="s">
        <v>993</v>
      </c>
      <c r="G857" s="229"/>
      <c r="H857" s="232">
        <v>84.597999999999999</v>
      </c>
      <c r="I857" s="233"/>
      <c r="J857" s="229"/>
      <c r="K857" s="229"/>
      <c r="L857" s="234"/>
      <c r="M857" s="235"/>
      <c r="N857" s="236"/>
      <c r="O857" s="236"/>
      <c r="P857" s="236"/>
      <c r="Q857" s="236"/>
      <c r="R857" s="236"/>
      <c r="S857" s="236"/>
      <c r="T857" s="237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38" t="s">
        <v>161</v>
      </c>
      <c r="AU857" s="238" t="s">
        <v>86</v>
      </c>
      <c r="AV857" s="14" t="s">
        <v>86</v>
      </c>
      <c r="AW857" s="14" t="s">
        <v>34</v>
      </c>
      <c r="AX857" s="14" t="s">
        <v>75</v>
      </c>
      <c r="AY857" s="238" t="s">
        <v>151</v>
      </c>
    </row>
    <row r="858" s="15" customFormat="1">
      <c r="A858" s="15"/>
      <c r="B858" s="239"/>
      <c r="C858" s="240"/>
      <c r="D858" s="219" t="s">
        <v>161</v>
      </c>
      <c r="E858" s="241" t="s">
        <v>19</v>
      </c>
      <c r="F858" s="242" t="s">
        <v>165</v>
      </c>
      <c r="G858" s="240"/>
      <c r="H858" s="243">
        <v>930.57799999999997</v>
      </c>
      <c r="I858" s="244"/>
      <c r="J858" s="240"/>
      <c r="K858" s="240"/>
      <c r="L858" s="245"/>
      <c r="M858" s="246"/>
      <c r="N858" s="247"/>
      <c r="O858" s="247"/>
      <c r="P858" s="247"/>
      <c r="Q858" s="247"/>
      <c r="R858" s="247"/>
      <c r="S858" s="247"/>
      <c r="T858" s="248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49" t="s">
        <v>161</v>
      </c>
      <c r="AU858" s="249" t="s">
        <v>86</v>
      </c>
      <c r="AV858" s="15" t="s">
        <v>157</v>
      </c>
      <c r="AW858" s="15" t="s">
        <v>34</v>
      </c>
      <c r="AX858" s="15" t="s">
        <v>80</v>
      </c>
      <c r="AY858" s="249" t="s">
        <v>151</v>
      </c>
    </row>
    <row r="859" s="14" customFormat="1">
      <c r="A859" s="14"/>
      <c r="B859" s="228"/>
      <c r="C859" s="229"/>
      <c r="D859" s="219" t="s">
        <v>161</v>
      </c>
      <c r="E859" s="229"/>
      <c r="F859" s="231" t="s">
        <v>998</v>
      </c>
      <c r="G859" s="229"/>
      <c r="H859" s="232">
        <v>1023.636</v>
      </c>
      <c r="I859" s="233"/>
      <c r="J859" s="229"/>
      <c r="K859" s="229"/>
      <c r="L859" s="234"/>
      <c r="M859" s="235"/>
      <c r="N859" s="236"/>
      <c r="O859" s="236"/>
      <c r="P859" s="236"/>
      <c r="Q859" s="236"/>
      <c r="R859" s="236"/>
      <c r="S859" s="236"/>
      <c r="T859" s="237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38" t="s">
        <v>161</v>
      </c>
      <c r="AU859" s="238" t="s">
        <v>86</v>
      </c>
      <c r="AV859" s="14" t="s">
        <v>86</v>
      </c>
      <c r="AW859" s="14" t="s">
        <v>4</v>
      </c>
      <c r="AX859" s="14" t="s">
        <v>80</v>
      </c>
      <c r="AY859" s="238" t="s">
        <v>151</v>
      </c>
    </row>
    <row r="860" s="2" customFormat="1" ht="44.25" customHeight="1">
      <c r="A860" s="39"/>
      <c r="B860" s="40"/>
      <c r="C860" s="199" t="s">
        <v>999</v>
      </c>
      <c r="D860" s="199" t="s">
        <v>153</v>
      </c>
      <c r="E860" s="200" t="s">
        <v>1000</v>
      </c>
      <c r="F860" s="201" t="s">
        <v>1001</v>
      </c>
      <c r="G860" s="202" t="s">
        <v>766</v>
      </c>
      <c r="H860" s="260"/>
      <c r="I860" s="204"/>
      <c r="J860" s="205">
        <f>ROUND(I860*H860,2)</f>
        <v>0</v>
      </c>
      <c r="K860" s="201" t="s">
        <v>156</v>
      </c>
      <c r="L860" s="45"/>
      <c r="M860" s="206" t="s">
        <v>19</v>
      </c>
      <c r="N860" s="207" t="s">
        <v>46</v>
      </c>
      <c r="O860" s="85"/>
      <c r="P860" s="208">
        <f>O860*H860</f>
        <v>0</v>
      </c>
      <c r="Q860" s="208">
        <v>0</v>
      </c>
      <c r="R860" s="208">
        <f>Q860*H860</f>
        <v>0</v>
      </c>
      <c r="S860" s="208">
        <v>0</v>
      </c>
      <c r="T860" s="209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10" t="s">
        <v>262</v>
      </c>
      <c r="AT860" s="210" t="s">
        <v>153</v>
      </c>
      <c r="AU860" s="210" t="s">
        <v>86</v>
      </c>
      <c r="AY860" s="18" t="s">
        <v>151</v>
      </c>
      <c r="BE860" s="211">
        <f>IF(N860="základní",J860,0)</f>
        <v>0</v>
      </c>
      <c r="BF860" s="211">
        <f>IF(N860="snížená",J860,0)</f>
        <v>0</v>
      </c>
      <c r="BG860" s="211">
        <f>IF(N860="zákl. přenesená",J860,0)</f>
        <v>0</v>
      </c>
      <c r="BH860" s="211">
        <f>IF(N860="sníž. přenesená",J860,0)</f>
        <v>0</v>
      </c>
      <c r="BI860" s="211">
        <f>IF(N860="nulová",J860,0)</f>
        <v>0</v>
      </c>
      <c r="BJ860" s="18" t="s">
        <v>80</v>
      </c>
      <c r="BK860" s="211">
        <f>ROUND(I860*H860,2)</f>
        <v>0</v>
      </c>
      <c r="BL860" s="18" t="s">
        <v>262</v>
      </c>
      <c r="BM860" s="210" t="s">
        <v>1002</v>
      </c>
    </row>
    <row r="861" s="2" customFormat="1">
      <c r="A861" s="39"/>
      <c r="B861" s="40"/>
      <c r="C861" s="41"/>
      <c r="D861" s="212" t="s">
        <v>159</v>
      </c>
      <c r="E861" s="41"/>
      <c r="F861" s="213" t="s">
        <v>1003</v>
      </c>
      <c r="G861" s="41"/>
      <c r="H861" s="41"/>
      <c r="I861" s="214"/>
      <c r="J861" s="41"/>
      <c r="K861" s="41"/>
      <c r="L861" s="45"/>
      <c r="M861" s="215"/>
      <c r="N861" s="216"/>
      <c r="O861" s="85"/>
      <c r="P861" s="85"/>
      <c r="Q861" s="85"/>
      <c r="R861" s="85"/>
      <c r="S861" s="85"/>
      <c r="T861" s="86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159</v>
      </c>
      <c r="AU861" s="18" t="s">
        <v>86</v>
      </c>
    </row>
    <row r="862" s="12" customFormat="1" ht="22.8" customHeight="1">
      <c r="A862" s="12"/>
      <c r="B862" s="183"/>
      <c r="C862" s="184"/>
      <c r="D862" s="185" t="s">
        <v>74</v>
      </c>
      <c r="E862" s="197" t="s">
        <v>1004</v>
      </c>
      <c r="F862" s="197" t="s">
        <v>1005</v>
      </c>
      <c r="G862" s="184"/>
      <c r="H862" s="184"/>
      <c r="I862" s="187"/>
      <c r="J862" s="198">
        <f>BK862</f>
        <v>0</v>
      </c>
      <c r="K862" s="184"/>
      <c r="L862" s="189"/>
      <c r="M862" s="190"/>
      <c r="N862" s="191"/>
      <c r="O862" s="191"/>
      <c r="P862" s="192">
        <f>SUM(P863:P874)</f>
        <v>0</v>
      </c>
      <c r="Q862" s="191"/>
      <c r="R862" s="192">
        <f>SUM(R863:R874)</f>
        <v>0.014078499999999999</v>
      </c>
      <c r="S862" s="191"/>
      <c r="T862" s="193">
        <f>SUM(T863:T874)</f>
        <v>0</v>
      </c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R862" s="194" t="s">
        <v>86</v>
      </c>
      <c r="AT862" s="195" t="s">
        <v>74</v>
      </c>
      <c r="AU862" s="195" t="s">
        <v>80</v>
      </c>
      <c r="AY862" s="194" t="s">
        <v>151</v>
      </c>
      <c r="BK862" s="196">
        <f>SUM(BK863:BK874)</f>
        <v>0</v>
      </c>
    </row>
    <row r="863" s="2" customFormat="1" ht="24.15" customHeight="1">
      <c r="A863" s="39"/>
      <c r="B863" s="40"/>
      <c r="C863" s="199" t="s">
        <v>1006</v>
      </c>
      <c r="D863" s="199" t="s">
        <v>153</v>
      </c>
      <c r="E863" s="200" t="s">
        <v>1007</v>
      </c>
      <c r="F863" s="201" t="s">
        <v>1008</v>
      </c>
      <c r="G863" s="202" t="s">
        <v>84</v>
      </c>
      <c r="H863" s="203">
        <v>38.049999999999997</v>
      </c>
      <c r="I863" s="204"/>
      <c r="J863" s="205">
        <f>ROUND(I863*H863,2)</f>
        <v>0</v>
      </c>
      <c r="K863" s="201" t="s">
        <v>156</v>
      </c>
      <c r="L863" s="45"/>
      <c r="M863" s="206" t="s">
        <v>19</v>
      </c>
      <c r="N863" s="207" t="s">
        <v>46</v>
      </c>
      <c r="O863" s="85"/>
      <c r="P863" s="208">
        <f>O863*H863</f>
        <v>0</v>
      </c>
      <c r="Q863" s="208">
        <v>0</v>
      </c>
      <c r="R863" s="208">
        <f>Q863*H863</f>
        <v>0</v>
      </c>
      <c r="S863" s="208">
        <v>0</v>
      </c>
      <c r="T863" s="209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10" t="s">
        <v>262</v>
      </c>
      <c r="AT863" s="210" t="s">
        <v>153</v>
      </c>
      <c r="AU863" s="210" t="s">
        <v>86</v>
      </c>
      <c r="AY863" s="18" t="s">
        <v>151</v>
      </c>
      <c r="BE863" s="211">
        <f>IF(N863="základní",J863,0)</f>
        <v>0</v>
      </c>
      <c r="BF863" s="211">
        <f>IF(N863="snížená",J863,0)</f>
        <v>0</v>
      </c>
      <c r="BG863" s="211">
        <f>IF(N863="zákl. přenesená",J863,0)</f>
        <v>0</v>
      </c>
      <c r="BH863" s="211">
        <f>IF(N863="sníž. přenesená",J863,0)</f>
        <v>0</v>
      </c>
      <c r="BI863" s="211">
        <f>IF(N863="nulová",J863,0)</f>
        <v>0</v>
      </c>
      <c r="BJ863" s="18" t="s">
        <v>80</v>
      </c>
      <c r="BK863" s="211">
        <f>ROUND(I863*H863,2)</f>
        <v>0</v>
      </c>
      <c r="BL863" s="18" t="s">
        <v>262</v>
      </c>
      <c r="BM863" s="210" t="s">
        <v>1009</v>
      </c>
    </row>
    <row r="864" s="2" customFormat="1">
      <c r="A864" s="39"/>
      <c r="B864" s="40"/>
      <c r="C864" s="41"/>
      <c r="D864" s="212" t="s">
        <v>159</v>
      </c>
      <c r="E864" s="41"/>
      <c r="F864" s="213" t="s">
        <v>1010</v>
      </c>
      <c r="G864" s="41"/>
      <c r="H864" s="41"/>
      <c r="I864" s="214"/>
      <c r="J864" s="41"/>
      <c r="K864" s="41"/>
      <c r="L864" s="45"/>
      <c r="M864" s="215"/>
      <c r="N864" s="216"/>
      <c r="O864" s="85"/>
      <c r="P864" s="85"/>
      <c r="Q864" s="85"/>
      <c r="R864" s="85"/>
      <c r="S864" s="85"/>
      <c r="T864" s="86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159</v>
      </c>
      <c r="AU864" s="18" t="s">
        <v>86</v>
      </c>
    </row>
    <row r="865" s="13" customFormat="1">
      <c r="A865" s="13"/>
      <c r="B865" s="217"/>
      <c r="C865" s="218"/>
      <c r="D865" s="219" t="s">
        <v>161</v>
      </c>
      <c r="E865" s="220" t="s">
        <v>19</v>
      </c>
      <c r="F865" s="221" t="s">
        <v>162</v>
      </c>
      <c r="G865" s="218"/>
      <c r="H865" s="220" t="s">
        <v>19</v>
      </c>
      <c r="I865" s="222"/>
      <c r="J865" s="218"/>
      <c r="K865" s="218"/>
      <c r="L865" s="223"/>
      <c r="M865" s="224"/>
      <c r="N865" s="225"/>
      <c r="O865" s="225"/>
      <c r="P865" s="225"/>
      <c r="Q865" s="225"/>
      <c r="R865" s="225"/>
      <c r="S865" s="225"/>
      <c r="T865" s="226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27" t="s">
        <v>161</v>
      </c>
      <c r="AU865" s="227" t="s">
        <v>86</v>
      </c>
      <c r="AV865" s="13" t="s">
        <v>80</v>
      </c>
      <c r="AW865" s="13" t="s">
        <v>34</v>
      </c>
      <c r="AX865" s="13" t="s">
        <v>75</v>
      </c>
      <c r="AY865" s="227" t="s">
        <v>151</v>
      </c>
    </row>
    <row r="866" s="13" customFormat="1">
      <c r="A866" s="13"/>
      <c r="B866" s="217"/>
      <c r="C866" s="218"/>
      <c r="D866" s="219" t="s">
        <v>161</v>
      </c>
      <c r="E866" s="220" t="s">
        <v>19</v>
      </c>
      <c r="F866" s="221" t="s">
        <v>188</v>
      </c>
      <c r="G866" s="218"/>
      <c r="H866" s="220" t="s">
        <v>19</v>
      </c>
      <c r="I866" s="222"/>
      <c r="J866" s="218"/>
      <c r="K866" s="218"/>
      <c r="L866" s="223"/>
      <c r="M866" s="224"/>
      <c r="N866" s="225"/>
      <c r="O866" s="225"/>
      <c r="P866" s="225"/>
      <c r="Q866" s="225"/>
      <c r="R866" s="225"/>
      <c r="S866" s="225"/>
      <c r="T866" s="226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27" t="s">
        <v>161</v>
      </c>
      <c r="AU866" s="227" t="s">
        <v>86</v>
      </c>
      <c r="AV866" s="13" t="s">
        <v>80</v>
      </c>
      <c r="AW866" s="13" t="s">
        <v>34</v>
      </c>
      <c r="AX866" s="13" t="s">
        <v>75</v>
      </c>
      <c r="AY866" s="227" t="s">
        <v>151</v>
      </c>
    </row>
    <row r="867" s="14" customFormat="1">
      <c r="A867" s="14"/>
      <c r="B867" s="228"/>
      <c r="C867" s="229"/>
      <c r="D867" s="219" t="s">
        <v>161</v>
      </c>
      <c r="E867" s="230" t="s">
        <v>19</v>
      </c>
      <c r="F867" s="231" t="s">
        <v>1011</v>
      </c>
      <c r="G867" s="229"/>
      <c r="H867" s="232">
        <v>38.049999999999997</v>
      </c>
      <c r="I867" s="233"/>
      <c r="J867" s="229"/>
      <c r="K867" s="229"/>
      <c r="L867" s="234"/>
      <c r="M867" s="235"/>
      <c r="N867" s="236"/>
      <c r="O867" s="236"/>
      <c r="P867" s="236"/>
      <c r="Q867" s="236"/>
      <c r="R867" s="236"/>
      <c r="S867" s="236"/>
      <c r="T867" s="237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38" t="s">
        <v>161</v>
      </c>
      <c r="AU867" s="238" t="s">
        <v>86</v>
      </c>
      <c r="AV867" s="14" t="s">
        <v>86</v>
      </c>
      <c r="AW867" s="14" t="s">
        <v>34</v>
      </c>
      <c r="AX867" s="14" t="s">
        <v>75</v>
      </c>
      <c r="AY867" s="238" t="s">
        <v>151</v>
      </c>
    </row>
    <row r="868" s="15" customFormat="1">
      <c r="A868" s="15"/>
      <c r="B868" s="239"/>
      <c r="C868" s="240"/>
      <c r="D868" s="219" t="s">
        <v>161</v>
      </c>
      <c r="E868" s="241" t="s">
        <v>19</v>
      </c>
      <c r="F868" s="242" t="s">
        <v>165</v>
      </c>
      <c r="G868" s="240"/>
      <c r="H868" s="243">
        <v>38.049999999999997</v>
      </c>
      <c r="I868" s="244"/>
      <c r="J868" s="240"/>
      <c r="K868" s="240"/>
      <c r="L868" s="245"/>
      <c r="M868" s="246"/>
      <c r="N868" s="247"/>
      <c r="O868" s="247"/>
      <c r="P868" s="247"/>
      <c r="Q868" s="247"/>
      <c r="R868" s="247"/>
      <c r="S868" s="247"/>
      <c r="T868" s="248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49" t="s">
        <v>161</v>
      </c>
      <c r="AU868" s="249" t="s">
        <v>86</v>
      </c>
      <c r="AV868" s="15" t="s">
        <v>157</v>
      </c>
      <c r="AW868" s="15" t="s">
        <v>34</v>
      </c>
      <c r="AX868" s="15" t="s">
        <v>80</v>
      </c>
      <c r="AY868" s="249" t="s">
        <v>151</v>
      </c>
    </row>
    <row r="869" s="2" customFormat="1" ht="24.15" customHeight="1">
      <c r="A869" s="39"/>
      <c r="B869" s="40"/>
      <c r="C869" s="199" t="s">
        <v>1012</v>
      </c>
      <c r="D869" s="199" t="s">
        <v>153</v>
      </c>
      <c r="E869" s="200" t="s">
        <v>1013</v>
      </c>
      <c r="F869" s="201" t="s">
        <v>1014</v>
      </c>
      <c r="G869" s="202" t="s">
        <v>84</v>
      </c>
      <c r="H869" s="203">
        <v>38.049999999999997</v>
      </c>
      <c r="I869" s="204"/>
      <c r="J869" s="205">
        <f>ROUND(I869*H869,2)</f>
        <v>0</v>
      </c>
      <c r="K869" s="201" t="s">
        <v>156</v>
      </c>
      <c r="L869" s="45"/>
      <c r="M869" s="206" t="s">
        <v>19</v>
      </c>
      <c r="N869" s="207" t="s">
        <v>46</v>
      </c>
      <c r="O869" s="85"/>
      <c r="P869" s="208">
        <f>O869*H869</f>
        <v>0</v>
      </c>
      <c r="Q869" s="208">
        <v>0.00036999999999999999</v>
      </c>
      <c r="R869" s="208">
        <f>Q869*H869</f>
        <v>0.014078499999999999</v>
      </c>
      <c r="S869" s="208">
        <v>0</v>
      </c>
      <c r="T869" s="209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10" t="s">
        <v>262</v>
      </c>
      <c r="AT869" s="210" t="s">
        <v>153</v>
      </c>
      <c r="AU869" s="210" t="s">
        <v>86</v>
      </c>
      <c r="AY869" s="18" t="s">
        <v>151</v>
      </c>
      <c r="BE869" s="211">
        <f>IF(N869="základní",J869,0)</f>
        <v>0</v>
      </c>
      <c r="BF869" s="211">
        <f>IF(N869="snížená",J869,0)</f>
        <v>0</v>
      </c>
      <c r="BG869" s="211">
        <f>IF(N869="zákl. přenesená",J869,0)</f>
        <v>0</v>
      </c>
      <c r="BH869" s="211">
        <f>IF(N869="sníž. přenesená",J869,0)</f>
        <v>0</v>
      </c>
      <c r="BI869" s="211">
        <f>IF(N869="nulová",J869,0)</f>
        <v>0</v>
      </c>
      <c r="BJ869" s="18" t="s">
        <v>80</v>
      </c>
      <c r="BK869" s="211">
        <f>ROUND(I869*H869,2)</f>
        <v>0</v>
      </c>
      <c r="BL869" s="18" t="s">
        <v>262</v>
      </c>
      <c r="BM869" s="210" t="s">
        <v>1015</v>
      </c>
    </row>
    <row r="870" s="2" customFormat="1">
      <c r="A870" s="39"/>
      <c r="B870" s="40"/>
      <c r="C870" s="41"/>
      <c r="D870" s="212" t="s">
        <v>159</v>
      </c>
      <c r="E870" s="41"/>
      <c r="F870" s="213" t="s">
        <v>1016</v>
      </c>
      <c r="G870" s="41"/>
      <c r="H870" s="41"/>
      <c r="I870" s="214"/>
      <c r="J870" s="41"/>
      <c r="K870" s="41"/>
      <c r="L870" s="45"/>
      <c r="M870" s="215"/>
      <c r="N870" s="216"/>
      <c r="O870" s="85"/>
      <c r="P870" s="85"/>
      <c r="Q870" s="85"/>
      <c r="R870" s="85"/>
      <c r="S870" s="85"/>
      <c r="T870" s="86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159</v>
      </c>
      <c r="AU870" s="18" t="s">
        <v>86</v>
      </c>
    </row>
    <row r="871" s="13" customFormat="1">
      <c r="A871" s="13"/>
      <c r="B871" s="217"/>
      <c r="C871" s="218"/>
      <c r="D871" s="219" t="s">
        <v>161</v>
      </c>
      <c r="E871" s="220" t="s">
        <v>19</v>
      </c>
      <c r="F871" s="221" t="s">
        <v>162</v>
      </c>
      <c r="G871" s="218"/>
      <c r="H871" s="220" t="s">
        <v>19</v>
      </c>
      <c r="I871" s="222"/>
      <c r="J871" s="218"/>
      <c r="K871" s="218"/>
      <c r="L871" s="223"/>
      <c r="M871" s="224"/>
      <c r="N871" s="225"/>
      <c r="O871" s="225"/>
      <c r="P871" s="225"/>
      <c r="Q871" s="225"/>
      <c r="R871" s="225"/>
      <c r="S871" s="225"/>
      <c r="T871" s="226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27" t="s">
        <v>161</v>
      </c>
      <c r="AU871" s="227" t="s">
        <v>86</v>
      </c>
      <c r="AV871" s="13" t="s">
        <v>80</v>
      </c>
      <c r="AW871" s="13" t="s">
        <v>34</v>
      </c>
      <c r="AX871" s="13" t="s">
        <v>75</v>
      </c>
      <c r="AY871" s="227" t="s">
        <v>151</v>
      </c>
    </row>
    <row r="872" s="13" customFormat="1">
      <c r="A872" s="13"/>
      <c r="B872" s="217"/>
      <c r="C872" s="218"/>
      <c r="D872" s="219" t="s">
        <v>161</v>
      </c>
      <c r="E872" s="220" t="s">
        <v>19</v>
      </c>
      <c r="F872" s="221" t="s">
        <v>188</v>
      </c>
      <c r="G872" s="218"/>
      <c r="H872" s="220" t="s">
        <v>19</v>
      </c>
      <c r="I872" s="222"/>
      <c r="J872" s="218"/>
      <c r="K872" s="218"/>
      <c r="L872" s="223"/>
      <c r="M872" s="224"/>
      <c r="N872" s="225"/>
      <c r="O872" s="225"/>
      <c r="P872" s="225"/>
      <c r="Q872" s="225"/>
      <c r="R872" s="225"/>
      <c r="S872" s="225"/>
      <c r="T872" s="226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27" t="s">
        <v>161</v>
      </c>
      <c r="AU872" s="227" t="s">
        <v>86</v>
      </c>
      <c r="AV872" s="13" t="s">
        <v>80</v>
      </c>
      <c r="AW872" s="13" t="s">
        <v>34</v>
      </c>
      <c r="AX872" s="13" t="s">
        <v>75</v>
      </c>
      <c r="AY872" s="227" t="s">
        <v>151</v>
      </c>
    </row>
    <row r="873" s="14" customFormat="1">
      <c r="A873" s="14"/>
      <c r="B873" s="228"/>
      <c r="C873" s="229"/>
      <c r="D873" s="219" t="s">
        <v>161</v>
      </c>
      <c r="E873" s="230" t="s">
        <v>19</v>
      </c>
      <c r="F873" s="231" t="s">
        <v>1011</v>
      </c>
      <c r="G873" s="229"/>
      <c r="H873" s="232">
        <v>38.049999999999997</v>
      </c>
      <c r="I873" s="233"/>
      <c r="J873" s="229"/>
      <c r="K873" s="229"/>
      <c r="L873" s="234"/>
      <c r="M873" s="235"/>
      <c r="N873" s="236"/>
      <c r="O873" s="236"/>
      <c r="P873" s="236"/>
      <c r="Q873" s="236"/>
      <c r="R873" s="236"/>
      <c r="S873" s="236"/>
      <c r="T873" s="237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38" t="s">
        <v>161</v>
      </c>
      <c r="AU873" s="238" t="s">
        <v>86</v>
      </c>
      <c r="AV873" s="14" t="s">
        <v>86</v>
      </c>
      <c r="AW873" s="14" t="s">
        <v>34</v>
      </c>
      <c r="AX873" s="14" t="s">
        <v>75</v>
      </c>
      <c r="AY873" s="238" t="s">
        <v>151</v>
      </c>
    </row>
    <row r="874" s="15" customFormat="1">
      <c r="A874" s="15"/>
      <c r="B874" s="239"/>
      <c r="C874" s="240"/>
      <c r="D874" s="219" t="s">
        <v>161</v>
      </c>
      <c r="E874" s="241" t="s">
        <v>19</v>
      </c>
      <c r="F874" s="242" t="s">
        <v>165</v>
      </c>
      <c r="G874" s="240"/>
      <c r="H874" s="243">
        <v>38.049999999999997</v>
      </c>
      <c r="I874" s="244"/>
      <c r="J874" s="240"/>
      <c r="K874" s="240"/>
      <c r="L874" s="245"/>
      <c r="M874" s="246"/>
      <c r="N874" s="247"/>
      <c r="O874" s="247"/>
      <c r="P874" s="247"/>
      <c r="Q874" s="247"/>
      <c r="R874" s="247"/>
      <c r="S874" s="247"/>
      <c r="T874" s="248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49" t="s">
        <v>161</v>
      </c>
      <c r="AU874" s="249" t="s">
        <v>86</v>
      </c>
      <c r="AV874" s="15" t="s">
        <v>157</v>
      </c>
      <c r="AW874" s="15" t="s">
        <v>34</v>
      </c>
      <c r="AX874" s="15" t="s">
        <v>80</v>
      </c>
      <c r="AY874" s="249" t="s">
        <v>151</v>
      </c>
    </row>
    <row r="875" s="12" customFormat="1" ht="25.92" customHeight="1">
      <c r="A875" s="12"/>
      <c r="B875" s="183"/>
      <c r="C875" s="184"/>
      <c r="D875" s="185" t="s">
        <v>74</v>
      </c>
      <c r="E875" s="186" t="s">
        <v>1017</v>
      </c>
      <c r="F875" s="186" t="s">
        <v>1018</v>
      </c>
      <c r="G875" s="184"/>
      <c r="H875" s="184"/>
      <c r="I875" s="187"/>
      <c r="J875" s="188">
        <f>BK875</f>
        <v>0</v>
      </c>
      <c r="K875" s="184"/>
      <c r="L875" s="189"/>
      <c r="M875" s="190"/>
      <c r="N875" s="191"/>
      <c r="O875" s="191"/>
      <c r="P875" s="192">
        <f>P876+P879+P882+P884</f>
        <v>0</v>
      </c>
      <c r="Q875" s="191"/>
      <c r="R875" s="192">
        <f>R876+R879+R882+R884</f>
        <v>0</v>
      </c>
      <c r="S875" s="191"/>
      <c r="T875" s="193">
        <f>T876+T879+T882+T884</f>
        <v>0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194" t="s">
        <v>183</v>
      </c>
      <c r="AT875" s="195" t="s">
        <v>74</v>
      </c>
      <c r="AU875" s="195" t="s">
        <v>75</v>
      </c>
      <c r="AY875" s="194" t="s">
        <v>151</v>
      </c>
      <c r="BK875" s="196">
        <f>BK876+BK879+BK882+BK884</f>
        <v>0</v>
      </c>
    </row>
    <row r="876" s="12" customFormat="1" ht="22.8" customHeight="1">
      <c r="A876" s="12"/>
      <c r="B876" s="183"/>
      <c r="C876" s="184"/>
      <c r="D876" s="185" t="s">
        <v>74</v>
      </c>
      <c r="E876" s="197" t="s">
        <v>1019</v>
      </c>
      <c r="F876" s="197" t="s">
        <v>1020</v>
      </c>
      <c r="G876" s="184"/>
      <c r="H876" s="184"/>
      <c r="I876" s="187"/>
      <c r="J876" s="198">
        <f>BK876</f>
        <v>0</v>
      </c>
      <c r="K876" s="184"/>
      <c r="L876" s="189"/>
      <c r="M876" s="190"/>
      <c r="N876" s="191"/>
      <c r="O876" s="191"/>
      <c r="P876" s="192">
        <f>SUM(P877:P878)</f>
        <v>0</v>
      </c>
      <c r="Q876" s="191"/>
      <c r="R876" s="192">
        <f>SUM(R877:R878)</f>
        <v>0</v>
      </c>
      <c r="S876" s="191"/>
      <c r="T876" s="193">
        <f>SUM(T877:T878)</f>
        <v>0</v>
      </c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R876" s="194" t="s">
        <v>183</v>
      </c>
      <c r="AT876" s="195" t="s">
        <v>74</v>
      </c>
      <c r="AU876" s="195" t="s">
        <v>80</v>
      </c>
      <c r="AY876" s="194" t="s">
        <v>151</v>
      </c>
      <c r="BK876" s="196">
        <f>SUM(BK877:BK878)</f>
        <v>0</v>
      </c>
    </row>
    <row r="877" s="2" customFormat="1" ht="16.5" customHeight="1">
      <c r="A877" s="39"/>
      <c r="B877" s="40"/>
      <c r="C877" s="199" t="s">
        <v>1021</v>
      </c>
      <c r="D877" s="199" t="s">
        <v>153</v>
      </c>
      <c r="E877" s="200" t="s">
        <v>1022</v>
      </c>
      <c r="F877" s="201" t="s">
        <v>1023</v>
      </c>
      <c r="G877" s="202" t="s">
        <v>1024</v>
      </c>
      <c r="H877" s="203">
        <v>1</v>
      </c>
      <c r="I877" s="204"/>
      <c r="J877" s="205">
        <f>ROUND(I877*H877,2)</f>
        <v>0</v>
      </c>
      <c r="K877" s="201" t="s">
        <v>19</v>
      </c>
      <c r="L877" s="45"/>
      <c r="M877" s="206" t="s">
        <v>19</v>
      </c>
      <c r="N877" s="207" t="s">
        <v>46</v>
      </c>
      <c r="O877" s="85"/>
      <c r="P877" s="208">
        <f>O877*H877</f>
        <v>0</v>
      </c>
      <c r="Q877" s="208">
        <v>0</v>
      </c>
      <c r="R877" s="208">
        <f>Q877*H877</f>
        <v>0</v>
      </c>
      <c r="S877" s="208">
        <v>0</v>
      </c>
      <c r="T877" s="209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10" t="s">
        <v>1025</v>
      </c>
      <c r="AT877" s="210" t="s">
        <v>153</v>
      </c>
      <c r="AU877" s="210" t="s">
        <v>86</v>
      </c>
      <c r="AY877" s="18" t="s">
        <v>151</v>
      </c>
      <c r="BE877" s="211">
        <f>IF(N877="základní",J877,0)</f>
        <v>0</v>
      </c>
      <c r="BF877" s="211">
        <f>IF(N877="snížená",J877,0)</f>
        <v>0</v>
      </c>
      <c r="BG877" s="211">
        <f>IF(N877="zákl. přenesená",J877,0)</f>
        <v>0</v>
      </c>
      <c r="BH877" s="211">
        <f>IF(N877="sníž. přenesená",J877,0)</f>
        <v>0</v>
      </c>
      <c r="BI877" s="211">
        <f>IF(N877="nulová",J877,0)</f>
        <v>0</v>
      </c>
      <c r="BJ877" s="18" t="s">
        <v>80</v>
      </c>
      <c r="BK877" s="211">
        <f>ROUND(I877*H877,2)</f>
        <v>0</v>
      </c>
      <c r="BL877" s="18" t="s">
        <v>1025</v>
      </c>
      <c r="BM877" s="210" t="s">
        <v>1026</v>
      </c>
    </row>
    <row r="878" s="2" customFormat="1" ht="16.5" customHeight="1">
      <c r="A878" s="39"/>
      <c r="B878" s="40"/>
      <c r="C878" s="199" t="s">
        <v>1027</v>
      </c>
      <c r="D878" s="199" t="s">
        <v>153</v>
      </c>
      <c r="E878" s="200" t="s">
        <v>1028</v>
      </c>
      <c r="F878" s="201" t="s">
        <v>1029</v>
      </c>
      <c r="G878" s="202" t="s">
        <v>1024</v>
      </c>
      <c r="H878" s="203">
        <v>1</v>
      </c>
      <c r="I878" s="204"/>
      <c r="J878" s="205">
        <f>ROUND(I878*H878,2)</f>
        <v>0</v>
      </c>
      <c r="K878" s="201" t="s">
        <v>19</v>
      </c>
      <c r="L878" s="45"/>
      <c r="M878" s="206" t="s">
        <v>19</v>
      </c>
      <c r="N878" s="207" t="s">
        <v>46</v>
      </c>
      <c r="O878" s="85"/>
      <c r="P878" s="208">
        <f>O878*H878</f>
        <v>0</v>
      </c>
      <c r="Q878" s="208">
        <v>0</v>
      </c>
      <c r="R878" s="208">
        <f>Q878*H878</f>
        <v>0</v>
      </c>
      <c r="S878" s="208">
        <v>0</v>
      </c>
      <c r="T878" s="209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10" t="s">
        <v>1025</v>
      </c>
      <c r="AT878" s="210" t="s">
        <v>153</v>
      </c>
      <c r="AU878" s="210" t="s">
        <v>86</v>
      </c>
      <c r="AY878" s="18" t="s">
        <v>151</v>
      </c>
      <c r="BE878" s="211">
        <f>IF(N878="základní",J878,0)</f>
        <v>0</v>
      </c>
      <c r="BF878" s="211">
        <f>IF(N878="snížená",J878,0)</f>
        <v>0</v>
      </c>
      <c r="BG878" s="211">
        <f>IF(N878="zákl. přenesená",J878,0)</f>
        <v>0</v>
      </c>
      <c r="BH878" s="211">
        <f>IF(N878="sníž. přenesená",J878,0)</f>
        <v>0</v>
      </c>
      <c r="BI878" s="211">
        <f>IF(N878="nulová",J878,0)</f>
        <v>0</v>
      </c>
      <c r="BJ878" s="18" t="s">
        <v>80</v>
      </c>
      <c r="BK878" s="211">
        <f>ROUND(I878*H878,2)</f>
        <v>0</v>
      </c>
      <c r="BL878" s="18" t="s">
        <v>1025</v>
      </c>
      <c r="BM878" s="210" t="s">
        <v>1030</v>
      </c>
    </row>
    <row r="879" s="12" customFormat="1" ht="22.8" customHeight="1">
      <c r="A879" s="12"/>
      <c r="B879" s="183"/>
      <c r="C879" s="184"/>
      <c r="D879" s="185" t="s">
        <v>74</v>
      </c>
      <c r="E879" s="197" t="s">
        <v>1031</v>
      </c>
      <c r="F879" s="197" t="s">
        <v>1032</v>
      </c>
      <c r="G879" s="184"/>
      <c r="H879" s="184"/>
      <c r="I879" s="187"/>
      <c r="J879" s="198">
        <f>BK879</f>
        <v>0</v>
      </c>
      <c r="K879" s="184"/>
      <c r="L879" s="189"/>
      <c r="M879" s="190"/>
      <c r="N879" s="191"/>
      <c r="O879" s="191"/>
      <c r="P879" s="192">
        <f>SUM(P880:P881)</f>
        <v>0</v>
      </c>
      <c r="Q879" s="191"/>
      <c r="R879" s="192">
        <f>SUM(R880:R881)</f>
        <v>0</v>
      </c>
      <c r="S879" s="191"/>
      <c r="T879" s="193">
        <f>SUM(T880:T881)</f>
        <v>0</v>
      </c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R879" s="194" t="s">
        <v>183</v>
      </c>
      <c r="AT879" s="195" t="s">
        <v>74</v>
      </c>
      <c r="AU879" s="195" t="s">
        <v>80</v>
      </c>
      <c r="AY879" s="194" t="s">
        <v>151</v>
      </c>
      <c r="BK879" s="196">
        <f>SUM(BK880:BK881)</f>
        <v>0</v>
      </c>
    </row>
    <row r="880" s="2" customFormat="1" ht="16.5" customHeight="1">
      <c r="A880" s="39"/>
      <c r="B880" s="40"/>
      <c r="C880" s="199" t="s">
        <v>1033</v>
      </c>
      <c r="D880" s="199" t="s">
        <v>153</v>
      </c>
      <c r="E880" s="200" t="s">
        <v>1034</v>
      </c>
      <c r="F880" s="201" t="s">
        <v>1032</v>
      </c>
      <c r="G880" s="202" t="s">
        <v>168</v>
      </c>
      <c r="H880" s="203">
        <v>1</v>
      </c>
      <c r="I880" s="204"/>
      <c r="J880" s="205">
        <f>ROUND(I880*H880,2)</f>
        <v>0</v>
      </c>
      <c r="K880" s="201" t="s">
        <v>19</v>
      </c>
      <c r="L880" s="45"/>
      <c r="M880" s="206" t="s">
        <v>19</v>
      </c>
      <c r="N880" s="207" t="s">
        <v>46</v>
      </c>
      <c r="O880" s="85"/>
      <c r="P880" s="208">
        <f>O880*H880</f>
        <v>0</v>
      </c>
      <c r="Q880" s="208">
        <v>0</v>
      </c>
      <c r="R880" s="208">
        <f>Q880*H880</f>
        <v>0</v>
      </c>
      <c r="S880" s="208">
        <v>0</v>
      </c>
      <c r="T880" s="209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10" t="s">
        <v>1025</v>
      </c>
      <c r="AT880" s="210" t="s">
        <v>153</v>
      </c>
      <c r="AU880" s="210" t="s">
        <v>86</v>
      </c>
      <c r="AY880" s="18" t="s">
        <v>151</v>
      </c>
      <c r="BE880" s="211">
        <f>IF(N880="základní",J880,0)</f>
        <v>0</v>
      </c>
      <c r="BF880" s="211">
        <f>IF(N880="snížená",J880,0)</f>
        <v>0</v>
      </c>
      <c r="BG880" s="211">
        <f>IF(N880="zákl. přenesená",J880,0)</f>
        <v>0</v>
      </c>
      <c r="BH880" s="211">
        <f>IF(N880="sníž. přenesená",J880,0)</f>
        <v>0</v>
      </c>
      <c r="BI880" s="211">
        <f>IF(N880="nulová",J880,0)</f>
        <v>0</v>
      </c>
      <c r="BJ880" s="18" t="s">
        <v>80</v>
      </c>
      <c r="BK880" s="211">
        <f>ROUND(I880*H880,2)</f>
        <v>0</v>
      </c>
      <c r="BL880" s="18" t="s">
        <v>1025</v>
      </c>
      <c r="BM880" s="210" t="s">
        <v>1035</v>
      </c>
    </row>
    <row r="881" s="2" customFormat="1" ht="16.5" customHeight="1">
      <c r="A881" s="39"/>
      <c r="B881" s="40"/>
      <c r="C881" s="199" t="s">
        <v>1036</v>
      </c>
      <c r="D881" s="199" t="s">
        <v>153</v>
      </c>
      <c r="E881" s="200" t="s">
        <v>1037</v>
      </c>
      <c r="F881" s="201" t="s">
        <v>1038</v>
      </c>
      <c r="G881" s="202" t="s">
        <v>198</v>
      </c>
      <c r="H881" s="203">
        <v>40</v>
      </c>
      <c r="I881" s="204"/>
      <c r="J881" s="205">
        <f>ROUND(I881*H881,2)</f>
        <v>0</v>
      </c>
      <c r="K881" s="201" t="s">
        <v>19</v>
      </c>
      <c r="L881" s="45"/>
      <c r="M881" s="206" t="s">
        <v>19</v>
      </c>
      <c r="N881" s="207" t="s">
        <v>46</v>
      </c>
      <c r="O881" s="85"/>
      <c r="P881" s="208">
        <f>O881*H881</f>
        <v>0</v>
      </c>
      <c r="Q881" s="208">
        <v>0</v>
      </c>
      <c r="R881" s="208">
        <f>Q881*H881</f>
        <v>0</v>
      </c>
      <c r="S881" s="208">
        <v>0</v>
      </c>
      <c r="T881" s="209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10" t="s">
        <v>1025</v>
      </c>
      <c r="AT881" s="210" t="s">
        <v>153</v>
      </c>
      <c r="AU881" s="210" t="s">
        <v>86</v>
      </c>
      <c r="AY881" s="18" t="s">
        <v>151</v>
      </c>
      <c r="BE881" s="211">
        <f>IF(N881="základní",J881,0)</f>
        <v>0</v>
      </c>
      <c r="BF881" s="211">
        <f>IF(N881="snížená",J881,0)</f>
        <v>0</v>
      </c>
      <c r="BG881" s="211">
        <f>IF(N881="zákl. přenesená",J881,0)</f>
        <v>0</v>
      </c>
      <c r="BH881" s="211">
        <f>IF(N881="sníž. přenesená",J881,0)</f>
        <v>0</v>
      </c>
      <c r="BI881" s="211">
        <f>IF(N881="nulová",J881,0)</f>
        <v>0</v>
      </c>
      <c r="BJ881" s="18" t="s">
        <v>80</v>
      </c>
      <c r="BK881" s="211">
        <f>ROUND(I881*H881,2)</f>
        <v>0</v>
      </c>
      <c r="BL881" s="18" t="s">
        <v>1025</v>
      </c>
      <c r="BM881" s="210" t="s">
        <v>1039</v>
      </c>
    </row>
    <row r="882" s="12" customFormat="1" ht="22.8" customHeight="1">
      <c r="A882" s="12"/>
      <c r="B882" s="183"/>
      <c r="C882" s="184"/>
      <c r="D882" s="185" t="s">
        <v>74</v>
      </c>
      <c r="E882" s="197" t="s">
        <v>1040</v>
      </c>
      <c r="F882" s="197" t="s">
        <v>1041</v>
      </c>
      <c r="G882" s="184"/>
      <c r="H882" s="184"/>
      <c r="I882" s="187"/>
      <c r="J882" s="198">
        <f>BK882</f>
        <v>0</v>
      </c>
      <c r="K882" s="184"/>
      <c r="L882" s="189"/>
      <c r="M882" s="190"/>
      <c r="N882" s="191"/>
      <c r="O882" s="191"/>
      <c r="P882" s="192">
        <f>P883</f>
        <v>0</v>
      </c>
      <c r="Q882" s="191"/>
      <c r="R882" s="192">
        <f>R883</f>
        <v>0</v>
      </c>
      <c r="S882" s="191"/>
      <c r="T882" s="193">
        <f>T883</f>
        <v>0</v>
      </c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R882" s="194" t="s">
        <v>183</v>
      </c>
      <c r="AT882" s="195" t="s">
        <v>74</v>
      </c>
      <c r="AU882" s="195" t="s">
        <v>80</v>
      </c>
      <c r="AY882" s="194" t="s">
        <v>151</v>
      </c>
      <c r="BK882" s="196">
        <f>BK883</f>
        <v>0</v>
      </c>
    </row>
    <row r="883" s="2" customFormat="1" ht="16.5" customHeight="1">
      <c r="A883" s="39"/>
      <c r="B883" s="40"/>
      <c r="C883" s="199" t="s">
        <v>1042</v>
      </c>
      <c r="D883" s="199" t="s">
        <v>153</v>
      </c>
      <c r="E883" s="200" t="s">
        <v>1043</v>
      </c>
      <c r="F883" s="201" t="s">
        <v>1044</v>
      </c>
      <c r="G883" s="202" t="s">
        <v>1024</v>
      </c>
      <c r="H883" s="203">
        <v>1</v>
      </c>
      <c r="I883" s="204"/>
      <c r="J883" s="205">
        <f>ROUND(I883*H883,2)</f>
        <v>0</v>
      </c>
      <c r="K883" s="201" t="s">
        <v>19</v>
      </c>
      <c r="L883" s="45"/>
      <c r="M883" s="206" t="s">
        <v>19</v>
      </c>
      <c r="N883" s="207" t="s">
        <v>46</v>
      </c>
      <c r="O883" s="85"/>
      <c r="P883" s="208">
        <f>O883*H883</f>
        <v>0</v>
      </c>
      <c r="Q883" s="208">
        <v>0</v>
      </c>
      <c r="R883" s="208">
        <f>Q883*H883</f>
        <v>0</v>
      </c>
      <c r="S883" s="208">
        <v>0</v>
      </c>
      <c r="T883" s="209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10" t="s">
        <v>1025</v>
      </c>
      <c r="AT883" s="210" t="s">
        <v>153</v>
      </c>
      <c r="AU883" s="210" t="s">
        <v>86</v>
      </c>
      <c r="AY883" s="18" t="s">
        <v>151</v>
      </c>
      <c r="BE883" s="211">
        <f>IF(N883="základní",J883,0)</f>
        <v>0</v>
      </c>
      <c r="BF883" s="211">
        <f>IF(N883="snížená",J883,0)</f>
        <v>0</v>
      </c>
      <c r="BG883" s="211">
        <f>IF(N883="zákl. přenesená",J883,0)</f>
        <v>0</v>
      </c>
      <c r="BH883" s="211">
        <f>IF(N883="sníž. přenesená",J883,0)</f>
        <v>0</v>
      </c>
      <c r="BI883" s="211">
        <f>IF(N883="nulová",J883,0)</f>
        <v>0</v>
      </c>
      <c r="BJ883" s="18" t="s">
        <v>80</v>
      </c>
      <c r="BK883" s="211">
        <f>ROUND(I883*H883,2)</f>
        <v>0</v>
      </c>
      <c r="BL883" s="18" t="s">
        <v>1025</v>
      </c>
      <c r="BM883" s="210" t="s">
        <v>1045</v>
      </c>
    </row>
    <row r="884" s="12" customFormat="1" ht="22.8" customHeight="1">
      <c r="A884" s="12"/>
      <c r="B884" s="183"/>
      <c r="C884" s="184"/>
      <c r="D884" s="185" t="s">
        <v>74</v>
      </c>
      <c r="E884" s="197" t="s">
        <v>1046</v>
      </c>
      <c r="F884" s="197" t="s">
        <v>1047</v>
      </c>
      <c r="G884" s="184"/>
      <c r="H884" s="184"/>
      <c r="I884" s="187"/>
      <c r="J884" s="198">
        <f>BK884</f>
        <v>0</v>
      </c>
      <c r="K884" s="184"/>
      <c r="L884" s="189"/>
      <c r="M884" s="190"/>
      <c r="N884" s="191"/>
      <c r="O884" s="191"/>
      <c r="P884" s="192">
        <f>P885</f>
        <v>0</v>
      </c>
      <c r="Q884" s="191"/>
      <c r="R884" s="192">
        <f>R885</f>
        <v>0</v>
      </c>
      <c r="S884" s="191"/>
      <c r="T884" s="193">
        <f>T885</f>
        <v>0</v>
      </c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R884" s="194" t="s">
        <v>183</v>
      </c>
      <c r="AT884" s="195" t="s">
        <v>74</v>
      </c>
      <c r="AU884" s="195" t="s">
        <v>80</v>
      </c>
      <c r="AY884" s="194" t="s">
        <v>151</v>
      </c>
      <c r="BK884" s="196">
        <f>BK885</f>
        <v>0</v>
      </c>
    </row>
    <row r="885" s="2" customFormat="1" ht="16.5" customHeight="1">
      <c r="A885" s="39"/>
      <c r="B885" s="40"/>
      <c r="C885" s="199" t="s">
        <v>1048</v>
      </c>
      <c r="D885" s="199" t="s">
        <v>153</v>
      </c>
      <c r="E885" s="200" t="s">
        <v>1049</v>
      </c>
      <c r="F885" s="201" t="s">
        <v>1050</v>
      </c>
      <c r="G885" s="202" t="s">
        <v>168</v>
      </c>
      <c r="H885" s="203">
        <v>1</v>
      </c>
      <c r="I885" s="204"/>
      <c r="J885" s="205">
        <f>ROUND(I885*H885,2)</f>
        <v>0</v>
      </c>
      <c r="K885" s="201" t="s">
        <v>19</v>
      </c>
      <c r="L885" s="45"/>
      <c r="M885" s="261" t="s">
        <v>19</v>
      </c>
      <c r="N885" s="262" t="s">
        <v>46</v>
      </c>
      <c r="O885" s="263"/>
      <c r="P885" s="264">
        <f>O885*H885</f>
        <v>0</v>
      </c>
      <c r="Q885" s="264">
        <v>0</v>
      </c>
      <c r="R885" s="264">
        <f>Q885*H885</f>
        <v>0</v>
      </c>
      <c r="S885" s="264">
        <v>0</v>
      </c>
      <c r="T885" s="265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10" t="s">
        <v>1025</v>
      </c>
      <c r="AT885" s="210" t="s">
        <v>153</v>
      </c>
      <c r="AU885" s="210" t="s">
        <v>86</v>
      </c>
      <c r="AY885" s="18" t="s">
        <v>151</v>
      </c>
      <c r="BE885" s="211">
        <f>IF(N885="základní",J885,0)</f>
        <v>0</v>
      </c>
      <c r="BF885" s="211">
        <f>IF(N885="snížená",J885,0)</f>
        <v>0</v>
      </c>
      <c r="BG885" s="211">
        <f>IF(N885="zákl. přenesená",J885,0)</f>
        <v>0</v>
      </c>
      <c r="BH885" s="211">
        <f>IF(N885="sníž. přenesená",J885,0)</f>
        <v>0</v>
      </c>
      <c r="BI885" s="211">
        <f>IF(N885="nulová",J885,0)</f>
        <v>0</v>
      </c>
      <c r="BJ885" s="18" t="s">
        <v>80</v>
      </c>
      <c r="BK885" s="211">
        <f>ROUND(I885*H885,2)</f>
        <v>0</v>
      </c>
      <c r="BL885" s="18" t="s">
        <v>1025</v>
      </c>
      <c r="BM885" s="210" t="s">
        <v>1051</v>
      </c>
    </row>
    <row r="886" s="2" customFormat="1" ht="6.96" customHeight="1">
      <c r="A886" s="39"/>
      <c r="B886" s="60"/>
      <c r="C886" s="61"/>
      <c r="D886" s="61"/>
      <c r="E886" s="61"/>
      <c r="F886" s="61"/>
      <c r="G886" s="61"/>
      <c r="H886" s="61"/>
      <c r="I886" s="61"/>
      <c r="J886" s="61"/>
      <c r="K886" s="61"/>
      <c r="L886" s="45"/>
      <c r="M886" s="39"/>
      <c r="O886" s="39"/>
      <c r="P886" s="39"/>
      <c r="Q886" s="39"/>
      <c r="R886" s="39"/>
      <c r="S886" s="39"/>
      <c r="T886" s="39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</row>
  </sheetData>
  <sheetProtection sheet="1" autoFilter="0" formatColumns="0" formatRows="0" objects="1" scenarios="1" spinCount="100000" saltValue="oDjT7iwDcf1vfZ2tvsJC+6qBHXeXyLuc9z/XPRqll/hGy0upMCbm7CN1PrzsB3Y/3uvG54r5SxRY/QKPNqK7NA==" hashValue="NVWUK8xJjTPQimWotcoIS5BtvkR192mCNEUObYwvSmvZo5jADavPR3/ezZ1jPrVwGLylMM/SGI1KvmXNS6EQlA==" algorithmName="SHA-512" password="CC3D"/>
  <autoFilter ref="C94:K885"/>
  <mergeCells count="6">
    <mergeCell ref="E7:H7"/>
    <mergeCell ref="E16:H16"/>
    <mergeCell ref="E25:H25"/>
    <mergeCell ref="E46:H46"/>
    <mergeCell ref="E87:H87"/>
    <mergeCell ref="L2:V2"/>
  </mergeCells>
  <hyperlinks>
    <hyperlink ref="F99" r:id="rId1" display="https://podminky.urs.cz/item/CS_URS_2022_02/111211101"/>
    <hyperlink ref="F105" r:id="rId2" display="https://podminky.urs.cz/item/CS_URS_2022_02/111211211"/>
    <hyperlink ref="F107" r:id="rId3" display="https://podminky.urs.cz/item/CS_URS_2022_02/113106121"/>
    <hyperlink ref="F115" r:id="rId4" display="https://podminky.urs.cz/item/CS_URS_2022_02/113107152"/>
    <hyperlink ref="F121" r:id="rId5" display="https://podminky.urs.cz/item/CS_URS_2022_02/113107322"/>
    <hyperlink ref="F127" r:id="rId6" display="https://podminky.urs.cz/item/CS_URS_2022_02/113107342"/>
    <hyperlink ref="F133" r:id="rId7" display="https://podminky.urs.cz/item/CS_URS_2022_02/113202111"/>
    <hyperlink ref="F139" r:id="rId8" display="https://podminky.urs.cz/item/CS_URS_2022_02/121151113"/>
    <hyperlink ref="F145" r:id="rId9" display="https://podminky.urs.cz/item/CS_URS_2022_02/122251102"/>
    <hyperlink ref="F152" r:id="rId10" display="https://podminky.urs.cz/item/CS_URS_2022_02/131251100"/>
    <hyperlink ref="F168" r:id="rId11" display="https://podminky.urs.cz/item/CS_URS_2022_02/132251101"/>
    <hyperlink ref="F174" r:id="rId12" display="https://podminky.urs.cz/item/CS_URS_2022_02/162251102"/>
    <hyperlink ref="F182" r:id="rId13" display="https://podminky.urs.cz/item/CS_URS_2022_02/162751117"/>
    <hyperlink ref="F190" r:id="rId14" display="https://podminky.urs.cz/item/CS_URS_2022_02/167151101"/>
    <hyperlink ref="F195" r:id="rId15" display="https://podminky.urs.cz/item/CS_URS_2022_02/171151101"/>
    <hyperlink ref="F197" r:id="rId16" display="https://podminky.urs.cz/item/CS_URS_2022_02/171151111"/>
    <hyperlink ref="F201" r:id="rId17" display="https://podminky.urs.cz/item/CS_URS_2022_02/171201231"/>
    <hyperlink ref="F210" r:id="rId18" display="https://podminky.urs.cz/item/CS_URS_2022_02/171251201"/>
    <hyperlink ref="F218" r:id="rId19" display="https://podminky.urs.cz/item/CS_URS_2022_02/181111131"/>
    <hyperlink ref="F224" r:id="rId20" display="https://podminky.urs.cz/item/CS_URS_2022_02/181351103"/>
    <hyperlink ref="F230" r:id="rId21" display="https://podminky.urs.cz/item/CS_URS_2022_02/181411141"/>
    <hyperlink ref="F241" r:id="rId22" display="https://podminky.urs.cz/item/CS_URS_2022_02/181951112"/>
    <hyperlink ref="F248" r:id="rId23" display="https://podminky.urs.cz/item/CS_URS_2022_02/183101315"/>
    <hyperlink ref="F250" r:id="rId24" display="https://podminky.urs.cz/item/CS_URS_2022_02/183101321"/>
    <hyperlink ref="F254" r:id="rId25" display="https://podminky.urs.cz/item/CS_URS_2022_02/184102116"/>
    <hyperlink ref="F264" r:id="rId26" display="https://podminky.urs.cz/item/CS_URS_2022_02/184102211"/>
    <hyperlink ref="F274" r:id="rId27" display="https://podminky.urs.cz/item/CS_URS_2022_02/184211111R"/>
    <hyperlink ref="F284" r:id="rId28" display="https://podminky.urs.cz/item/CS_URS_2022_02/184215133"/>
    <hyperlink ref="F292" r:id="rId29" display="https://podminky.urs.cz/item/CS_URS_2022_02/184501141"/>
    <hyperlink ref="F296" r:id="rId30" display="https://podminky.urs.cz/item/CS_URS_2022_02/185803111"/>
    <hyperlink ref="F303" r:id="rId31" display="https://podminky.urs.cz/item/CS_URS_2022_02/211971110"/>
    <hyperlink ref="F307" r:id="rId32" display="https://podminky.urs.cz/item/CS_URS_2022_02/212750101"/>
    <hyperlink ref="F309" r:id="rId33" display="https://podminky.urs.cz/item/CS_URS_2022_02/212755211"/>
    <hyperlink ref="F311" r:id="rId34" display="https://podminky.urs.cz/item/CS_URS_2022_02/274313711"/>
    <hyperlink ref="F317" r:id="rId35" display="https://podminky.urs.cz/item/CS_URS_2022_02/275313711"/>
    <hyperlink ref="F334" r:id="rId36" display="https://podminky.urs.cz/item/CS_URS_2022_02/311113212"/>
    <hyperlink ref="F340" r:id="rId37" display="https://podminky.urs.cz/item/CS_URS_2022_02/311361821"/>
    <hyperlink ref="F347" r:id="rId38" display="https://podminky.urs.cz/item/CS_URS_2022_02/348272513"/>
    <hyperlink ref="F354" r:id="rId39" display="https://podminky.urs.cz/item/CS_URS_2022_02/434313115"/>
    <hyperlink ref="F366" r:id="rId40" display="https://podminky.urs.cz/item/CS_URS_2022_02/564231011"/>
    <hyperlink ref="F373" r:id="rId41" display="https://podminky.urs.cz/item/CS_URS_2022_02/564730001"/>
    <hyperlink ref="F377" r:id="rId42" display="https://podminky.urs.cz/item/CS_URS_2022_02/564731101"/>
    <hyperlink ref="F381" r:id="rId43" display="https://podminky.urs.cz/item/CS_URS_2022_02/564750001"/>
    <hyperlink ref="F386" r:id="rId44" display="https://podminky.urs.cz/item/CS_URS_2022_02/564750101"/>
    <hyperlink ref="F390" r:id="rId45" display="https://podminky.urs.cz/item/CS_URS_2022_02/564760101"/>
    <hyperlink ref="F394" r:id="rId46" display="https://podminky.urs.cz/item/CS_URS_2022_02/564831011"/>
    <hyperlink ref="F396" r:id="rId47" display="https://podminky.urs.cz/item/CS_URS_2022_02/577145031"/>
    <hyperlink ref="F402" r:id="rId48" display="https://podminky.urs.cz/item/CS_URS_2022_02/591211111"/>
    <hyperlink ref="F414" r:id="rId49" display="https://podminky.urs.cz/item/CS_URS_2022_02/596211110"/>
    <hyperlink ref="F425" r:id="rId50" display="https://podminky.urs.cz/item/CS_URS_2022_02/596211210"/>
    <hyperlink ref="F437" r:id="rId51" display="https://podminky.urs.cz/item/CS_URS_2022_02/916231213"/>
    <hyperlink ref="F472" r:id="rId52" display="https://podminky.urs.cz/item/CS_URS_2022_02/919731122"/>
    <hyperlink ref="F474" r:id="rId53" display="https://podminky.urs.cz/item/CS_URS_2022_02/919735112"/>
    <hyperlink ref="F480" r:id="rId54" display="https://podminky.urs.cz/item/CS_URS_2022_02/935113111"/>
    <hyperlink ref="F494" r:id="rId55" display="https://podminky.urs.cz/item/CS_URS_2022_02/936104213"/>
    <hyperlink ref="F514" r:id="rId56" display="https://podminky.urs.cz/item/CS_URS_2022_02/936124113"/>
    <hyperlink ref="F529" r:id="rId57" display="https://podminky.urs.cz/item/CS_URS_2022_02/936174311"/>
    <hyperlink ref="F541" r:id="rId58" display="https://podminky.urs.cz/item/CS_URS_2022_02/961044111"/>
    <hyperlink ref="F549" r:id="rId59" display="https://podminky.urs.cz/item/CS_URS_2022_02/962033111"/>
    <hyperlink ref="F555" r:id="rId60" display="https://podminky.urs.cz/item/CS_URS_2022_02/962052211"/>
    <hyperlink ref="F561" r:id="rId61" display="https://podminky.urs.cz/item/CS_URS_2022_02/963042819"/>
    <hyperlink ref="F567" r:id="rId62" display="https://podminky.urs.cz/item/CS_URS_2022_02/966006132"/>
    <hyperlink ref="F578" r:id="rId63" display="https://podminky.urs.cz/item/CS_URS_2022_02/966071711"/>
    <hyperlink ref="F580" r:id="rId64" display="https://podminky.urs.cz/item/CS_URS_2022_02/966072811"/>
    <hyperlink ref="F593" r:id="rId65" display="https://podminky.urs.cz/item/CS_URS_2022_02/976071111"/>
    <hyperlink ref="F598" r:id="rId66" display="https://podminky.urs.cz/item/CS_URS_2022_02/979024442"/>
    <hyperlink ref="F603" r:id="rId67" display="https://podminky.urs.cz/item/CS_URS_2022_02/979054441"/>
    <hyperlink ref="F611" r:id="rId68" display="https://podminky.urs.cz/item/CS_URS_2022_02/997013871"/>
    <hyperlink ref="F613" r:id="rId69" display="https://podminky.urs.cz/item/CS_URS_2022_02/997221571"/>
    <hyperlink ref="F615" r:id="rId70" display="https://podminky.urs.cz/item/CS_URS_2022_02/997221579"/>
    <hyperlink ref="F618" r:id="rId71" display="https://podminky.urs.cz/item/CS_URS_2022_02/997221611"/>
    <hyperlink ref="F621" r:id="rId72" display="https://podminky.urs.cz/item/CS_URS_2022_02/998223011"/>
    <hyperlink ref="F625" r:id="rId73" display="https://podminky.urs.cz/item/CS_URS_2022_02/711161273"/>
    <hyperlink ref="F633" r:id="rId74" display="https://podminky.urs.cz/item/CS_URS_2022_02/711161383"/>
    <hyperlink ref="F639" r:id="rId75" display="https://podminky.urs.cz/item/CS_URS_2022_02/711199098"/>
    <hyperlink ref="F641" r:id="rId76" display="https://podminky.urs.cz/item/CS_URS_2022_02/711411001"/>
    <hyperlink ref="F649" r:id="rId77" display="https://podminky.urs.cz/item/CS_URS_2022_02/711441559"/>
    <hyperlink ref="F653" r:id="rId78" display="https://podminky.urs.cz/item/CS_URS_2022_02/998711201"/>
    <hyperlink ref="F656" r:id="rId79" display="https://podminky.urs.cz/item/CS_URS_2022_02/712311101"/>
    <hyperlink ref="F666" r:id="rId80" display="https://podminky.urs.cz/item/CS_URS_2022_02/712341659"/>
    <hyperlink ref="F675" r:id="rId81" display="https://podminky.urs.cz/item/CS_URS_2022_02/712391171"/>
    <hyperlink ref="F684" r:id="rId82" display="https://podminky.urs.cz/item/CS_URS_2022_02/712391172"/>
    <hyperlink ref="F693" r:id="rId83" display="https://podminky.urs.cz/item/CS_URS_2022_02/712771333"/>
    <hyperlink ref="F702" r:id="rId84" display="https://podminky.urs.cz/item/CS_URS_2022_02/712771401"/>
    <hyperlink ref="F711" r:id="rId85" display="https://podminky.urs.cz/item/CS_URS_2022_02/712771521"/>
    <hyperlink ref="F720" r:id="rId86" display="https://podminky.urs.cz/item/CS_URS_2022_02/998712201"/>
    <hyperlink ref="F723" r:id="rId87" display="https://podminky.urs.cz/item/CS_URS_2022_02/762085103"/>
    <hyperlink ref="F735" r:id="rId88" display="https://podminky.urs.cz/item/CS_URS_2022_02/762341260"/>
    <hyperlink ref="F743" r:id="rId89" display="https://podminky.urs.cz/item/CS_URS_2022_02/762951004"/>
    <hyperlink ref="F753" r:id="rId90" display="https://podminky.urs.cz/item/CS_URS_2022_02/762952004"/>
    <hyperlink ref="F766" r:id="rId91" display="https://podminky.urs.cz/item/CS_URS_2022_02/762953002"/>
    <hyperlink ref="F773" r:id="rId92" display="https://podminky.urs.cz/item/CS_URS_2022_02/998762201"/>
    <hyperlink ref="F776" r:id="rId93" display="https://podminky.urs.cz/item/CS_URS_2022_02/764222403"/>
    <hyperlink ref="F782" r:id="rId94" display="https://podminky.urs.cz/item/CS_URS_2022_02/764222433"/>
    <hyperlink ref="F787" r:id="rId95" display="https://podminky.urs.cz/item/CS_URS_2022_02/764521413"/>
    <hyperlink ref="F792" r:id="rId96" display="https://podminky.urs.cz/item/CS_URS_2022_02/764528402"/>
    <hyperlink ref="F797" r:id="rId97" display="https://podminky.urs.cz/item/CS_URS_2022_02/998764201"/>
    <hyperlink ref="F800" r:id="rId98" display="https://podminky.urs.cz/item/CS_URS_2022_02/766412223"/>
    <hyperlink ref="F808" r:id="rId99" display="https://podminky.urs.cz/item/CS_URS_2022_02/766417511"/>
    <hyperlink ref="F818" r:id="rId100" display="https://podminky.urs.cz/item/CS_URS_2022_02/998766201"/>
    <hyperlink ref="F826" r:id="rId101" display="https://podminky.urs.cz/item/CS_URS_2022_02/767161111"/>
    <hyperlink ref="F838" r:id="rId102" display="https://podminky.urs.cz/item/CS_URS_2022_02/767220120"/>
    <hyperlink ref="F845" r:id="rId103" display="https://podminky.urs.cz/item/CS_URS_2022_02/767995113"/>
    <hyperlink ref="F861" r:id="rId104" display="https://podminky.urs.cz/item/CS_URS_2022_02/998767201"/>
    <hyperlink ref="F864" r:id="rId105" display="https://podminky.urs.cz/item/CS_URS_2022_02/783101401"/>
    <hyperlink ref="F870" r:id="rId106" display="https://podminky.urs.cz/item/CS_URS_2022_02/783168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5"/>
      <c r="C3" s="126"/>
      <c r="D3" s="126"/>
      <c r="E3" s="126"/>
      <c r="F3" s="126"/>
      <c r="G3" s="126"/>
      <c r="H3" s="21"/>
    </row>
    <row r="4" s="1" customFormat="1" ht="24.96" customHeight="1">
      <c r="B4" s="21"/>
      <c r="C4" s="127" t="s">
        <v>1052</v>
      </c>
      <c r="H4" s="21"/>
    </row>
    <row r="5" s="1" customFormat="1" ht="12" customHeight="1">
      <c r="B5" s="21"/>
      <c r="C5" s="266" t="s">
        <v>13</v>
      </c>
      <c r="D5" s="136" t="s">
        <v>14</v>
      </c>
      <c r="E5" s="1"/>
      <c r="F5" s="1"/>
      <c r="H5" s="21"/>
    </row>
    <row r="6" s="1" customFormat="1" ht="36.96" customHeight="1">
      <c r="B6" s="21"/>
      <c r="C6" s="267" t="s">
        <v>16</v>
      </c>
      <c r="D6" s="268" t="s">
        <v>17</v>
      </c>
      <c r="E6" s="1"/>
      <c r="F6" s="1"/>
      <c r="H6" s="21"/>
    </row>
    <row r="7" s="1" customFormat="1" ht="16.5" customHeight="1">
      <c r="B7" s="21"/>
      <c r="C7" s="129" t="s">
        <v>23</v>
      </c>
      <c r="D7" s="133" t="str">
        <f>'Rekapitulace stavby'!AN8</f>
        <v>11. 8. 2022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2"/>
      <c r="B9" s="269"/>
      <c r="C9" s="270" t="s">
        <v>56</v>
      </c>
      <c r="D9" s="271" t="s">
        <v>57</v>
      </c>
      <c r="E9" s="271" t="s">
        <v>138</v>
      </c>
      <c r="F9" s="272" t="s">
        <v>1053</v>
      </c>
      <c r="G9" s="172"/>
      <c r="H9" s="269"/>
    </row>
    <row r="10" s="2" customFormat="1" ht="26.4" customHeight="1">
      <c r="A10" s="39"/>
      <c r="B10" s="45"/>
      <c r="C10" s="273" t="s">
        <v>14</v>
      </c>
      <c r="D10" s="273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74" t="s">
        <v>94</v>
      </c>
      <c r="D11" s="275" t="s">
        <v>95</v>
      </c>
      <c r="E11" s="276" t="s">
        <v>84</v>
      </c>
      <c r="F11" s="277">
        <v>93.299999999999997</v>
      </c>
      <c r="G11" s="39"/>
      <c r="H11" s="45"/>
    </row>
    <row r="12" s="2" customFormat="1" ht="16.8" customHeight="1">
      <c r="A12" s="39"/>
      <c r="B12" s="45"/>
      <c r="C12" s="278" t="s">
        <v>19</v>
      </c>
      <c r="D12" s="278" t="s">
        <v>162</v>
      </c>
      <c r="E12" s="18" t="s">
        <v>19</v>
      </c>
      <c r="F12" s="279">
        <v>0</v>
      </c>
      <c r="G12" s="39"/>
      <c r="H12" s="45"/>
    </row>
    <row r="13" s="2" customFormat="1" ht="16.8" customHeight="1">
      <c r="A13" s="39"/>
      <c r="B13" s="45"/>
      <c r="C13" s="278" t="s">
        <v>19</v>
      </c>
      <c r="D13" s="278" t="s">
        <v>221</v>
      </c>
      <c r="E13" s="18" t="s">
        <v>19</v>
      </c>
      <c r="F13" s="279">
        <v>0</v>
      </c>
      <c r="G13" s="39"/>
      <c r="H13" s="45"/>
    </row>
    <row r="14" s="2" customFormat="1" ht="16.8" customHeight="1">
      <c r="A14" s="39"/>
      <c r="B14" s="45"/>
      <c r="C14" s="278" t="s">
        <v>19</v>
      </c>
      <c r="D14" s="278" t="s">
        <v>96</v>
      </c>
      <c r="E14" s="18" t="s">
        <v>19</v>
      </c>
      <c r="F14" s="279">
        <v>93.299999999999997</v>
      </c>
      <c r="G14" s="39"/>
      <c r="H14" s="45"/>
    </row>
    <row r="15" s="2" customFormat="1" ht="16.8" customHeight="1">
      <c r="A15" s="39"/>
      <c r="B15" s="45"/>
      <c r="C15" s="278" t="s">
        <v>94</v>
      </c>
      <c r="D15" s="278" t="s">
        <v>165</v>
      </c>
      <c r="E15" s="18" t="s">
        <v>19</v>
      </c>
      <c r="F15" s="279">
        <v>93.299999999999997</v>
      </c>
      <c r="G15" s="39"/>
      <c r="H15" s="45"/>
    </row>
    <row r="16" s="2" customFormat="1" ht="16.8" customHeight="1">
      <c r="A16" s="39"/>
      <c r="B16" s="45"/>
      <c r="C16" s="280" t="s">
        <v>1054</v>
      </c>
      <c r="D16" s="39"/>
      <c r="E16" s="39"/>
      <c r="F16" s="39"/>
      <c r="G16" s="39"/>
      <c r="H16" s="45"/>
    </row>
    <row r="17" s="2" customFormat="1" ht="16.8" customHeight="1">
      <c r="A17" s="39"/>
      <c r="B17" s="45"/>
      <c r="C17" s="278" t="s">
        <v>484</v>
      </c>
      <c r="D17" s="278" t="s">
        <v>1055</v>
      </c>
      <c r="E17" s="18" t="s">
        <v>84</v>
      </c>
      <c r="F17" s="279">
        <v>93.299999999999997</v>
      </c>
      <c r="G17" s="39"/>
      <c r="H17" s="45"/>
    </row>
    <row r="18" s="2" customFormat="1">
      <c r="A18" s="39"/>
      <c r="B18" s="45"/>
      <c r="C18" s="278" t="s">
        <v>208</v>
      </c>
      <c r="D18" s="278" t="s">
        <v>1056</v>
      </c>
      <c r="E18" s="18" t="s">
        <v>89</v>
      </c>
      <c r="F18" s="279">
        <v>46.685000000000002</v>
      </c>
      <c r="G18" s="39"/>
      <c r="H18" s="45"/>
    </row>
    <row r="19" s="2" customFormat="1" ht="16.8" customHeight="1">
      <c r="A19" s="39"/>
      <c r="B19" s="45"/>
      <c r="C19" s="278" t="s">
        <v>303</v>
      </c>
      <c r="D19" s="278" t="s">
        <v>1057</v>
      </c>
      <c r="E19" s="18" t="s">
        <v>84</v>
      </c>
      <c r="F19" s="279">
        <v>202.09999999999999</v>
      </c>
      <c r="G19" s="39"/>
      <c r="H19" s="45"/>
    </row>
    <row r="20" s="2" customFormat="1" ht="16.8" customHeight="1">
      <c r="A20" s="39"/>
      <c r="B20" s="45"/>
      <c r="C20" s="278" t="s">
        <v>455</v>
      </c>
      <c r="D20" s="278" t="s">
        <v>1058</v>
      </c>
      <c r="E20" s="18" t="s">
        <v>84</v>
      </c>
      <c r="F20" s="279">
        <v>93.299999999999997</v>
      </c>
      <c r="G20" s="39"/>
      <c r="H20" s="45"/>
    </row>
    <row r="21" s="2" customFormat="1" ht="16.8" customHeight="1">
      <c r="A21" s="39"/>
      <c r="B21" s="45"/>
      <c r="C21" s="278" t="s">
        <v>460</v>
      </c>
      <c r="D21" s="278" t="s">
        <v>1059</v>
      </c>
      <c r="E21" s="18" t="s">
        <v>84</v>
      </c>
      <c r="F21" s="279">
        <v>125.3</v>
      </c>
      <c r="G21" s="39"/>
      <c r="H21" s="45"/>
    </row>
    <row r="22" s="2" customFormat="1" ht="16.8" customHeight="1">
      <c r="A22" s="39"/>
      <c r="B22" s="45"/>
      <c r="C22" s="274" t="s">
        <v>1060</v>
      </c>
      <c r="D22" s="275" t="s">
        <v>1061</v>
      </c>
      <c r="E22" s="276" t="s">
        <v>84</v>
      </c>
      <c r="F22" s="277">
        <v>18.5</v>
      </c>
      <c r="G22" s="39"/>
      <c r="H22" s="45"/>
    </row>
    <row r="23" s="2" customFormat="1" ht="16.8" customHeight="1">
      <c r="A23" s="39"/>
      <c r="B23" s="45"/>
      <c r="C23" s="278" t="s">
        <v>19</v>
      </c>
      <c r="D23" s="278" t="s">
        <v>776</v>
      </c>
      <c r="E23" s="18" t="s">
        <v>19</v>
      </c>
      <c r="F23" s="279">
        <v>18.5</v>
      </c>
      <c r="G23" s="39"/>
      <c r="H23" s="45"/>
    </row>
    <row r="24" s="2" customFormat="1" ht="16.8" customHeight="1">
      <c r="A24" s="39"/>
      <c r="B24" s="45"/>
      <c r="C24" s="274" t="s">
        <v>107</v>
      </c>
      <c r="D24" s="275" t="s">
        <v>108</v>
      </c>
      <c r="E24" s="276" t="s">
        <v>89</v>
      </c>
      <c r="F24" s="277">
        <v>2.3889999999999998</v>
      </c>
      <c r="G24" s="39"/>
      <c r="H24" s="45"/>
    </row>
    <row r="25" s="2" customFormat="1" ht="16.8" customHeight="1">
      <c r="A25" s="39"/>
      <c r="B25" s="45"/>
      <c r="C25" s="278" t="s">
        <v>19</v>
      </c>
      <c r="D25" s="278" t="s">
        <v>162</v>
      </c>
      <c r="E25" s="18" t="s">
        <v>19</v>
      </c>
      <c r="F25" s="279">
        <v>0</v>
      </c>
      <c r="G25" s="39"/>
      <c r="H25" s="45"/>
    </row>
    <row r="26" s="2" customFormat="1" ht="16.8" customHeight="1">
      <c r="A26" s="39"/>
      <c r="B26" s="45"/>
      <c r="C26" s="278" t="s">
        <v>19</v>
      </c>
      <c r="D26" s="278" t="s">
        <v>221</v>
      </c>
      <c r="E26" s="18" t="s">
        <v>19</v>
      </c>
      <c r="F26" s="279">
        <v>0</v>
      </c>
      <c r="G26" s="39"/>
      <c r="H26" s="45"/>
    </row>
    <row r="27" s="2" customFormat="1" ht="16.8" customHeight="1">
      <c r="A27" s="39"/>
      <c r="B27" s="45"/>
      <c r="C27" s="278" t="s">
        <v>19</v>
      </c>
      <c r="D27" s="278" t="s">
        <v>222</v>
      </c>
      <c r="E27" s="18" t="s">
        <v>19</v>
      </c>
      <c r="F27" s="279">
        <v>0</v>
      </c>
      <c r="G27" s="39"/>
      <c r="H27" s="45"/>
    </row>
    <row r="28" s="2" customFormat="1" ht="16.8" customHeight="1">
      <c r="A28" s="39"/>
      <c r="B28" s="45"/>
      <c r="C28" s="278" t="s">
        <v>19</v>
      </c>
      <c r="D28" s="278" t="s">
        <v>223</v>
      </c>
      <c r="E28" s="18" t="s">
        <v>19</v>
      </c>
      <c r="F28" s="279">
        <v>0.89600000000000002</v>
      </c>
      <c r="G28" s="39"/>
      <c r="H28" s="45"/>
    </row>
    <row r="29" s="2" customFormat="1" ht="16.8" customHeight="1">
      <c r="A29" s="39"/>
      <c r="B29" s="45"/>
      <c r="C29" s="278" t="s">
        <v>19</v>
      </c>
      <c r="D29" s="278" t="s">
        <v>224</v>
      </c>
      <c r="E29" s="18" t="s">
        <v>19</v>
      </c>
      <c r="F29" s="279">
        <v>0</v>
      </c>
      <c r="G29" s="39"/>
      <c r="H29" s="45"/>
    </row>
    <row r="30" s="2" customFormat="1" ht="16.8" customHeight="1">
      <c r="A30" s="39"/>
      <c r="B30" s="45"/>
      <c r="C30" s="278" t="s">
        <v>19</v>
      </c>
      <c r="D30" s="278" t="s">
        <v>225</v>
      </c>
      <c r="E30" s="18" t="s">
        <v>19</v>
      </c>
      <c r="F30" s="279">
        <v>0.40500000000000003</v>
      </c>
      <c r="G30" s="39"/>
      <c r="H30" s="45"/>
    </row>
    <row r="31" s="2" customFormat="1" ht="16.8" customHeight="1">
      <c r="A31" s="39"/>
      <c r="B31" s="45"/>
      <c r="C31" s="278" t="s">
        <v>19</v>
      </c>
      <c r="D31" s="278" t="s">
        <v>226</v>
      </c>
      <c r="E31" s="18" t="s">
        <v>19</v>
      </c>
      <c r="F31" s="279">
        <v>0</v>
      </c>
      <c r="G31" s="39"/>
      <c r="H31" s="45"/>
    </row>
    <row r="32" s="2" customFormat="1" ht="16.8" customHeight="1">
      <c r="A32" s="39"/>
      <c r="B32" s="45"/>
      <c r="C32" s="278" t="s">
        <v>19</v>
      </c>
      <c r="D32" s="278" t="s">
        <v>227</v>
      </c>
      <c r="E32" s="18" t="s">
        <v>19</v>
      </c>
      <c r="F32" s="279">
        <v>0.049000000000000002</v>
      </c>
      <c r="G32" s="39"/>
      <c r="H32" s="45"/>
    </row>
    <row r="33" s="2" customFormat="1" ht="16.8" customHeight="1">
      <c r="A33" s="39"/>
      <c r="B33" s="45"/>
      <c r="C33" s="278" t="s">
        <v>19</v>
      </c>
      <c r="D33" s="278" t="s">
        <v>228</v>
      </c>
      <c r="E33" s="18" t="s">
        <v>19</v>
      </c>
      <c r="F33" s="279">
        <v>0.47999999999999998</v>
      </c>
      <c r="G33" s="39"/>
      <c r="H33" s="45"/>
    </row>
    <row r="34" s="2" customFormat="1" ht="16.8" customHeight="1">
      <c r="A34" s="39"/>
      <c r="B34" s="45"/>
      <c r="C34" s="278" t="s">
        <v>19</v>
      </c>
      <c r="D34" s="278" t="s">
        <v>229</v>
      </c>
      <c r="E34" s="18" t="s">
        <v>19</v>
      </c>
      <c r="F34" s="279">
        <v>0.32000000000000001</v>
      </c>
      <c r="G34" s="39"/>
      <c r="H34" s="45"/>
    </row>
    <row r="35" s="2" customFormat="1" ht="16.8" customHeight="1">
      <c r="A35" s="39"/>
      <c r="B35" s="45"/>
      <c r="C35" s="278" t="s">
        <v>19</v>
      </c>
      <c r="D35" s="278" t="s">
        <v>230</v>
      </c>
      <c r="E35" s="18" t="s">
        <v>19</v>
      </c>
      <c r="F35" s="279">
        <v>0.13500000000000001</v>
      </c>
      <c r="G35" s="39"/>
      <c r="H35" s="45"/>
    </row>
    <row r="36" s="2" customFormat="1" ht="16.8" customHeight="1">
      <c r="A36" s="39"/>
      <c r="B36" s="45"/>
      <c r="C36" s="278" t="s">
        <v>19</v>
      </c>
      <c r="D36" s="278" t="s">
        <v>231</v>
      </c>
      <c r="E36" s="18" t="s">
        <v>19</v>
      </c>
      <c r="F36" s="279">
        <v>0.055</v>
      </c>
      <c r="G36" s="39"/>
      <c r="H36" s="45"/>
    </row>
    <row r="37" s="2" customFormat="1" ht="16.8" customHeight="1">
      <c r="A37" s="39"/>
      <c r="B37" s="45"/>
      <c r="C37" s="278" t="s">
        <v>19</v>
      </c>
      <c r="D37" s="278" t="s">
        <v>232</v>
      </c>
      <c r="E37" s="18" t="s">
        <v>19</v>
      </c>
      <c r="F37" s="279">
        <v>0.049000000000000002</v>
      </c>
      <c r="G37" s="39"/>
      <c r="H37" s="45"/>
    </row>
    <row r="38" s="2" customFormat="1" ht="16.8" customHeight="1">
      <c r="A38" s="39"/>
      <c r="B38" s="45"/>
      <c r="C38" s="278" t="s">
        <v>107</v>
      </c>
      <c r="D38" s="278" t="s">
        <v>165</v>
      </c>
      <c r="E38" s="18" t="s">
        <v>19</v>
      </c>
      <c r="F38" s="279">
        <v>2.3889999999999998</v>
      </c>
      <c r="G38" s="39"/>
      <c r="H38" s="45"/>
    </row>
    <row r="39" s="2" customFormat="1" ht="16.8" customHeight="1">
      <c r="A39" s="39"/>
      <c r="B39" s="45"/>
      <c r="C39" s="280" t="s">
        <v>1054</v>
      </c>
      <c r="D39" s="39"/>
      <c r="E39" s="39"/>
      <c r="F39" s="39"/>
      <c r="G39" s="39"/>
      <c r="H39" s="45"/>
    </row>
    <row r="40" s="2" customFormat="1" ht="16.8" customHeight="1">
      <c r="A40" s="39"/>
      <c r="B40" s="45"/>
      <c r="C40" s="278" t="s">
        <v>217</v>
      </c>
      <c r="D40" s="278" t="s">
        <v>1062</v>
      </c>
      <c r="E40" s="18" t="s">
        <v>89</v>
      </c>
      <c r="F40" s="279">
        <v>2.3889999999999998</v>
      </c>
      <c r="G40" s="39"/>
      <c r="H40" s="45"/>
    </row>
    <row r="41" s="2" customFormat="1">
      <c r="A41" s="39"/>
      <c r="B41" s="45"/>
      <c r="C41" s="278" t="s">
        <v>240</v>
      </c>
      <c r="D41" s="278" t="s">
        <v>1063</v>
      </c>
      <c r="E41" s="18" t="s">
        <v>89</v>
      </c>
      <c r="F41" s="279">
        <v>103.419</v>
      </c>
      <c r="G41" s="39"/>
      <c r="H41" s="45"/>
    </row>
    <row r="42" s="2" customFormat="1">
      <c r="A42" s="39"/>
      <c r="B42" s="45"/>
      <c r="C42" s="278" t="s">
        <v>246</v>
      </c>
      <c r="D42" s="278" t="s">
        <v>1064</v>
      </c>
      <c r="E42" s="18" t="s">
        <v>89</v>
      </c>
      <c r="F42" s="279">
        <v>59.168999999999997</v>
      </c>
      <c r="G42" s="39"/>
      <c r="H42" s="45"/>
    </row>
    <row r="43" s="2" customFormat="1">
      <c r="A43" s="39"/>
      <c r="B43" s="45"/>
      <c r="C43" s="278" t="s">
        <v>269</v>
      </c>
      <c r="D43" s="278" t="s">
        <v>1065</v>
      </c>
      <c r="E43" s="18" t="s">
        <v>271</v>
      </c>
      <c r="F43" s="279">
        <v>106.50400000000001</v>
      </c>
      <c r="G43" s="39"/>
      <c r="H43" s="45"/>
    </row>
    <row r="44" s="2" customFormat="1" ht="16.8" customHeight="1">
      <c r="A44" s="39"/>
      <c r="B44" s="45"/>
      <c r="C44" s="278" t="s">
        <v>276</v>
      </c>
      <c r="D44" s="278" t="s">
        <v>1066</v>
      </c>
      <c r="E44" s="18" t="s">
        <v>89</v>
      </c>
      <c r="F44" s="279">
        <v>59.168999999999997</v>
      </c>
      <c r="G44" s="39"/>
      <c r="H44" s="45"/>
    </row>
    <row r="45" s="2" customFormat="1" ht="16.8" customHeight="1">
      <c r="A45" s="39"/>
      <c r="B45" s="45"/>
      <c r="C45" s="274" t="s">
        <v>99</v>
      </c>
      <c r="D45" s="275" t="s">
        <v>100</v>
      </c>
      <c r="E45" s="276" t="s">
        <v>84</v>
      </c>
      <c r="F45" s="277">
        <v>18.800000000000001</v>
      </c>
      <c r="G45" s="39"/>
      <c r="H45" s="45"/>
    </row>
    <row r="46" s="2" customFormat="1" ht="16.8" customHeight="1">
      <c r="A46" s="39"/>
      <c r="B46" s="45"/>
      <c r="C46" s="278" t="s">
        <v>19</v>
      </c>
      <c r="D46" s="278" t="s">
        <v>162</v>
      </c>
      <c r="E46" s="18" t="s">
        <v>19</v>
      </c>
      <c r="F46" s="279">
        <v>0</v>
      </c>
      <c r="G46" s="39"/>
      <c r="H46" s="45"/>
    </row>
    <row r="47" s="2" customFormat="1" ht="16.8" customHeight="1">
      <c r="A47" s="39"/>
      <c r="B47" s="45"/>
      <c r="C47" s="278" t="s">
        <v>19</v>
      </c>
      <c r="D47" s="278" t="s">
        <v>221</v>
      </c>
      <c r="E47" s="18" t="s">
        <v>19</v>
      </c>
      <c r="F47" s="279">
        <v>0</v>
      </c>
      <c r="G47" s="39"/>
      <c r="H47" s="45"/>
    </row>
    <row r="48" s="2" customFormat="1" ht="16.8" customHeight="1">
      <c r="A48" s="39"/>
      <c r="B48" s="45"/>
      <c r="C48" s="278" t="s">
        <v>19</v>
      </c>
      <c r="D48" s="278" t="s">
        <v>188</v>
      </c>
      <c r="E48" s="18" t="s">
        <v>19</v>
      </c>
      <c r="F48" s="279">
        <v>0</v>
      </c>
      <c r="G48" s="39"/>
      <c r="H48" s="45"/>
    </row>
    <row r="49" s="2" customFormat="1" ht="16.8" customHeight="1">
      <c r="A49" s="39"/>
      <c r="B49" s="45"/>
      <c r="C49" s="278" t="s">
        <v>19</v>
      </c>
      <c r="D49" s="278" t="s">
        <v>509</v>
      </c>
      <c r="E49" s="18" t="s">
        <v>19</v>
      </c>
      <c r="F49" s="279">
        <v>18.800000000000001</v>
      </c>
      <c r="G49" s="39"/>
      <c r="H49" s="45"/>
    </row>
    <row r="50" s="2" customFormat="1" ht="16.8" customHeight="1">
      <c r="A50" s="39"/>
      <c r="B50" s="45"/>
      <c r="C50" s="278" t="s">
        <v>99</v>
      </c>
      <c r="D50" s="278" t="s">
        <v>165</v>
      </c>
      <c r="E50" s="18" t="s">
        <v>19</v>
      </c>
      <c r="F50" s="279">
        <v>18.800000000000001</v>
      </c>
      <c r="G50" s="39"/>
      <c r="H50" s="45"/>
    </row>
    <row r="51" s="2" customFormat="1" ht="16.8" customHeight="1">
      <c r="A51" s="39"/>
      <c r="B51" s="45"/>
      <c r="C51" s="280" t="s">
        <v>1054</v>
      </c>
      <c r="D51" s="39"/>
      <c r="E51" s="39"/>
      <c r="F51" s="39"/>
      <c r="G51" s="39"/>
      <c r="H51" s="45"/>
    </row>
    <row r="52" s="2" customFormat="1" ht="16.8" customHeight="1">
      <c r="A52" s="39"/>
      <c r="B52" s="45"/>
      <c r="C52" s="278" t="s">
        <v>505</v>
      </c>
      <c r="D52" s="278" t="s">
        <v>1067</v>
      </c>
      <c r="E52" s="18" t="s">
        <v>84</v>
      </c>
      <c r="F52" s="279">
        <v>18.800000000000001</v>
      </c>
      <c r="G52" s="39"/>
      <c r="H52" s="45"/>
    </row>
    <row r="53" s="2" customFormat="1">
      <c r="A53" s="39"/>
      <c r="B53" s="45"/>
      <c r="C53" s="278" t="s">
        <v>208</v>
      </c>
      <c r="D53" s="278" t="s">
        <v>1056</v>
      </c>
      <c r="E53" s="18" t="s">
        <v>89</v>
      </c>
      <c r="F53" s="279">
        <v>46.685000000000002</v>
      </c>
      <c r="G53" s="39"/>
      <c r="H53" s="45"/>
    </row>
    <row r="54" s="2" customFormat="1" ht="16.8" customHeight="1">
      <c r="A54" s="39"/>
      <c r="B54" s="45"/>
      <c r="C54" s="278" t="s">
        <v>303</v>
      </c>
      <c r="D54" s="278" t="s">
        <v>1057</v>
      </c>
      <c r="E54" s="18" t="s">
        <v>84</v>
      </c>
      <c r="F54" s="279">
        <v>202.09999999999999</v>
      </c>
      <c r="G54" s="39"/>
      <c r="H54" s="45"/>
    </row>
    <row r="55" s="2" customFormat="1" ht="16.8" customHeight="1">
      <c r="A55" s="39"/>
      <c r="B55" s="45"/>
      <c r="C55" s="278" t="s">
        <v>441</v>
      </c>
      <c r="D55" s="278" t="s">
        <v>1068</v>
      </c>
      <c r="E55" s="18" t="s">
        <v>84</v>
      </c>
      <c r="F55" s="279">
        <v>18.800000000000001</v>
      </c>
      <c r="G55" s="39"/>
      <c r="H55" s="45"/>
    </row>
    <row r="56" s="2" customFormat="1" ht="16.8" customHeight="1">
      <c r="A56" s="39"/>
      <c r="B56" s="45"/>
      <c r="C56" s="278" t="s">
        <v>450</v>
      </c>
      <c r="D56" s="278" t="s">
        <v>1069</v>
      </c>
      <c r="E56" s="18" t="s">
        <v>84</v>
      </c>
      <c r="F56" s="279">
        <v>18.800000000000001</v>
      </c>
      <c r="G56" s="39"/>
      <c r="H56" s="45"/>
    </row>
    <row r="57" s="2" customFormat="1" ht="16.8" customHeight="1">
      <c r="A57" s="39"/>
      <c r="B57" s="45"/>
      <c r="C57" s="278" t="s">
        <v>470</v>
      </c>
      <c r="D57" s="278" t="s">
        <v>1070</v>
      </c>
      <c r="E57" s="18" t="s">
        <v>84</v>
      </c>
      <c r="F57" s="279">
        <v>18.800000000000001</v>
      </c>
      <c r="G57" s="39"/>
      <c r="H57" s="45"/>
    </row>
    <row r="58" s="2" customFormat="1" ht="16.8" customHeight="1">
      <c r="A58" s="39"/>
      <c r="B58" s="45"/>
      <c r="C58" s="278" t="s">
        <v>511</v>
      </c>
      <c r="D58" s="278" t="s">
        <v>512</v>
      </c>
      <c r="E58" s="18" t="s">
        <v>84</v>
      </c>
      <c r="F58" s="279">
        <v>20.68</v>
      </c>
      <c r="G58" s="39"/>
      <c r="H58" s="45"/>
    </row>
    <row r="59" s="2" customFormat="1" ht="16.8" customHeight="1">
      <c r="A59" s="39"/>
      <c r="B59" s="45"/>
      <c r="C59" s="274" t="s">
        <v>97</v>
      </c>
      <c r="D59" s="275" t="s">
        <v>97</v>
      </c>
      <c r="E59" s="276" t="s">
        <v>84</v>
      </c>
      <c r="F59" s="277">
        <v>58</v>
      </c>
      <c r="G59" s="39"/>
      <c r="H59" s="45"/>
    </row>
    <row r="60" s="2" customFormat="1" ht="16.8" customHeight="1">
      <c r="A60" s="39"/>
      <c r="B60" s="45"/>
      <c r="C60" s="278" t="s">
        <v>19</v>
      </c>
      <c r="D60" s="278" t="s">
        <v>162</v>
      </c>
      <c r="E60" s="18" t="s">
        <v>19</v>
      </c>
      <c r="F60" s="279">
        <v>0</v>
      </c>
      <c r="G60" s="39"/>
      <c r="H60" s="45"/>
    </row>
    <row r="61" s="2" customFormat="1" ht="16.8" customHeight="1">
      <c r="A61" s="39"/>
      <c r="B61" s="45"/>
      <c r="C61" s="278" t="s">
        <v>19</v>
      </c>
      <c r="D61" s="278" t="s">
        <v>221</v>
      </c>
      <c r="E61" s="18" t="s">
        <v>19</v>
      </c>
      <c r="F61" s="279">
        <v>0</v>
      </c>
      <c r="G61" s="39"/>
      <c r="H61" s="45"/>
    </row>
    <row r="62" s="2" customFormat="1" ht="16.8" customHeight="1">
      <c r="A62" s="39"/>
      <c r="B62" s="45"/>
      <c r="C62" s="278" t="s">
        <v>19</v>
      </c>
      <c r="D62" s="278" t="s">
        <v>439</v>
      </c>
      <c r="E62" s="18" t="s">
        <v>19</v>
      </c>
      <c r="F62" s="279">
        <v>58</v>
      </c>
      <c r="G62" s="39"/>
      <c r="H62" s="45"/>
    </row>
    <row r="63" s="2" customFormat="1" ht="16.8" customHeight="1">
      <c r="A63" s="39"/>
      <c r="B63" s="45"/>
      <c r="C63" s="278" t="s">
        <v>97</v>
      </c>
      <c r="D63" s="278" t="s">
        <v>165</v>
      </c>
      <c r="E63" s="18" t="s">
        <v>19</v>
      </c>
      <c r="F63" s="279">
        <v>58</v>
      </c>
      <c r="G63" s="39"/>
      <c r="H63" s="45"/>
    </row>
    <row r="64" s="2" customFormat="1" ht="16.8" customHeight="1">
      <c r="A64" s="39"/>
      <c r="B64" s="45"/>
      <c r="C64" s="280" t="s">
        <v>1054</v>
      </c>
      <c r="D64" s="39"/>
      <c r="E64" s="39"/>
      <c r="F64" s="39"/>
      <c r="G64" s="39"/>
      <c r="H64" s="45"/>
    </row>
    <row r="65" s="2" customFormat="1" ht="16.8" customHeight="1">
      <c r="A65" s="39"/>
      <c r="B65" s="45"/>
      <c r="C65" s="278" t="s">
        <v>436</v>
      </c>
      <c r="D65" s="278" t="s">
        <v>1071</v>
      </c>
      <c r="E65" s="18" t="s">
        <v>84</v>
      </c>
      <c r="F65" s="279">
        <v>58</v>
      </c>
      <c r="G65" s="39"/>
      <c r="H65" s="45"/>
    </row>
    <row r="66" s="2" customFormat="1">
      <c r="A66" s="39"/>
      <c r="B66" s="45"/>
      <c r="C66" s="278" t="s">
        <v>208</v>
      </c>
      <c r="D66" s="278" t="s">
        <v>1056</v>
      </c>
      <c r="E66" s="18" t="s">
        <v>89</v>
      </c>
      <c r="F66" s="279">
        <v>46.685000000000002</v>
      </c>
      <c r="G66" s="39"/>
      <c r="H66" s="45"/>
    </row>
    <row r="67" s="2" customFormat="1" ht="16.8" customHeight="1">
      <c r="A67" s="39"/>
      <c r="B67" s="45"/>
      <c r="C67" s="278" t="s">
        <v>303</v>
      </c>
      <c r="D67" s="278" t="s">
        <v>1057</v>
      </c>
      <c r="E67" s="18" t="s">
        <v>84</v>
      </c>
      <c r="F67" s="279">
        <v>202.09999999999999</v>
      </c>
      <c r="G67" s="39"/>
      <c r="H67" s="45"/>
    </row>
    <row r="68" s="2" customFormat="1" ht="16.8" customHeight="1">
      <c r="A68" s="39"/>
      <c r="B68" s="45"/>
      <c r="C68" s="278" t="s">
        <v>446</v>
      </c>
      <c r="D68" s="278" t="s">
        <v>1072</v>
      </c>
      <c r="E68" s="18" t="s">
        <v>84</v>
      </c>
      <c r="F68" s="279">
        <v>58</v>
      </c>
      <c r="G68" s="39"/>
      <c r="H68" s="45"/>
    </row>
    <row r="69" s="2" customFormat="1" ht="16.8" customHeight="1">
      <c r="A69" s="39"/>
      <c r="B69" s="45"/>
      <c r="C69" s="278" t="s">
        <v>465</v>
      </c>
      <c r="D69" s="278" t="s">
        <v>1073</v>
      </c>
      <c r="E69" s="18" t="s">
        <v>84</v>
      </c>
      <c r="F69" s="279">
        <v>58</v>
      </c>
      <c r="G69" s="39"/>
      <c r="H69" s="45"/>
    </row>
    <row r="70" s="2" customFormat="1" ht="16.8" customHeight="1">
      <c r="A70" s="39"/>
      <c r="B70" s="45"/>
      <c r="C70" s="274" t="s">
        <v>102</v>
      </c>
      <c r="D70" s="275" t="s">
        <v>102</v>
      </c>
      <c r="E70" s="276" t="s">
        <v>89</v>
      </c>
      <c r="F70" s="277">
        <v>12</v>
      </c>
      <c r="G70" s="39"/>
      <c r="H70" s="45"/>
    </row>
    <row r="71" s="2" customFormat="1" ht="16.8" customHeight="1">
      <c r="A71" s="39"/>
      <c r="B71" s="45"/>
      <c r="C71" s="278" t="s">
        <v>19</v>
      </c>
      <c r="D71" s="278" t="s">
        <v>267</v>
      </c>
      <c r="E71" s="18" t="s">
        <v>19</v>
      </c>
      <c r="F71" s="279">
        <v>12</v>
      </c>
      <c r="G71" s="39"/>
      <c r="H71" s="45"/>
    </row>
    <row r="72" s="2" customFormat="1" ht="16.8" customHeight="1">
      <c r="A72" s="39"/>
      <c r="B72" s="45"/>
      <c r="C72" s="278" t="s">
        <v>102</v>
      </c>
      <c r="D72" s="278" t="s">
        <v>165</v>
      </c>
      <c r="E72" s="18" t="s">
        <v>19</v>
      </c>
      <c r="F72" s="279">
        <v>12</v>
      </c>
      <c r="G72" s="39"/>
      <c r="H72" s="45"/>
    </row>
    <row r="73" s="2" customFormat="1" ht="16.8" customHeight="1">
      <c r="A73" s="39"/>
      <c r="B73" s="45"/>
      <c r="C73" s="280" t="s">
        <v>1054</v>
      </c>
      <c r="D73" s="39"/>
      <c r="E73" s="39"/>
      <c r="F73" s="39"/>
      <c r="G73" s="39"/>
      <c r="H73" s="45"/>
    </row>
    <row r="74" s="2" customFormat="1" ht="16.8" customHeight="1">
      <c r="A74" s="39"/>
      <c r="B74" s="45"/>
      <c r="C74" s="278" t="s">
        <v>263</v>
      </c>
      <c r="D74" s="278" t="s">
        <v>1074</v>
      </c>
      <c r="E74" s="18" t="s">
        <v>89</v>
      </c>
      <c r="F74" s="279">
        <v>12</v>
      </c>
      <c r="G74" s="39"/>
      <c r="H74" s="45"/>
    </row>
    <row r="75" s="2" customFormat="1">
      <c r="A75" s="39"/>
      <c r="B75" s="45"/>
      <c r="C75" s="278" t="s">
        <v>240</v>
      </c>
      <c r="D75" s="278" t="s">
        <v>1063</v>
      </c>
      <c r="E75" s="18" t="s">
        <v>89</v>
      </c>
      <c r="F75" s="279">
        <v>103.419</v>
      </c>
      <c r="G75" s="39"/>
      <c r="H75" s="45"/>
    </row>
    <row r="76" s="2" customFormat="1">
      <c r="A76" s="39"/>
      <c r="B76" s="45"/>
      <c r="C76" s="278" t="s">
        <v>246</v>
      </c>
      <c r="D76" s="278" t="s">
        <v>1064</v>
      </c>
      <c r="E76" s="18" t="s">
        <v>89</v>
      </c>
      <c r="F76" s="279">
        <v>59.168999999999997</v>
      </c>
      <c r="G76" s="39"/>
      <c r="H76" s="45"/>
    </row>
    <row r="77" s="2" customFormat="1" ht="16.8" customHeight="1">
      <c r="A77" s="39"/>
      <c r="B77" s="45"/>
      <c r="C77" s="278" t="s">
        <v>253</v>
      </c>
      <c r="D77" s="278" t="s">
        <v>1075</v>
      </c>
      <c r="E77" s="18" t="s">
        <v>89</v>
      </c>
      <c r="F77" s="279">
        <v>32.25</v>
      </c>
      <c r="G77" s="39"/>
      <c r="H77" s="45"/>
    </row>
    <row r="78" s="2" customFormat="1">
      <c r="A78" s="39"/>
      <c r="B78" s="45"/>
      <c r="C78" s="278" t="s">
        <v>269</v>
      </c>
      <c r="D78" s="278" t="s">
        <v>1065</v>
      </c>
      <c r="E78" s="18" t="s">
        <v>271</v>
      </c>
      <c r="F78" s="279">
        <v>106.50400000000001</v>
      </c>
      <c r="G78" s="39"/>
      <c r="H78" s="45"/>
    </row>
    <row r="79" s="2" customFormat="1" ht="16.8" customHeight="1">
      <c r="A79" s="39"/>
      <c r="B79" s="45"/>
      <c r="C79" s="278" t="s">
        <v>276</v>
      </c>
      <c r="D79" s="278" t="s">
        <v>1066</v>
      </c>
      <c r="E79" s="18" t="s">
        <v>89</v>
      </c>
      <c r="F79" s="279">
        <v>59.168999999999997</v>
      </c>
      <c r="G79" s="39"/>
      <c r="H79" s="45"/>
    </row>
    <row r="80" s="2" customFormat="1" ht="16.8" customHeight="1">
      <c r="A80" s="39"/>
      <c r="B80" s="45"/>
      <c r="C80" s="274" t="s">
        <v>87</v>
      </c>
      <c r="D80" s="275" t="s">
        <v>88</v>
      </c>
      <c r="E80" s="276" t="s">
        <v>89</v>
      </c>
      <c r="F80" s="277">
        <v>46.685000000000002</v>
      </c>
      <c r="G80" s="39"/>
      <c r="H80" s="45"/>
    </row>
    <row r="81" s="2" customFormat="1" ht="16.8" customHeight="1">
      <c r="A81" s="39"/>
      <c r="B81" s="45"/>
      <c r="C81" s="278" t="s">
        <v>19</v>
      </c>
      <c r="D81" s="278" t="s">
        <v>212</v>
      </c>
      <c r="E81" s="18" t="s">
        <v>19</v>
      </c>
      <c r="F81" s="279">
        <v>23.324999999999999</v>
      </c>
      <c r="G81" s="39"/>
      <c r="H81" s="45"/>
    </row>
    <row r="82" s="2" customFormat="1" ht="16.8" customHeight="1">
      <c r="A82" s="39"/>
      <c r="B82" s="45"/>
      <c r="C82" s="278" t="s">
        <v>19</v>
      </c>
      <c r="D82" s="278" t="s">
        <v>213</v>
      </c>
      <c r="E82" s="18" t="s">
        <v>19</v>
      </c>
      <c r="F82" s="279">
        <v>8</v>
      </c>
      <c r="G82" s="39"/>
      <c r="H82" s="45"/>
    </row>
    <row r="83" s="2" customFormat="1" ht="16.8" customHeight="1">
      <c r="A83" s="39"/>
      <c r="B83" s="45"/>
      <c r="C83" s="278" t="s">
        <v>19</v>
      </c>
      <c r="D83" s="278" t="s">
        <v>214</v>
      </c>
      <c r="E83" s="18" t="s">
        <v>19</v>
      </c>
      <c r="F83" s="279">
        <v>11.6</v>
      </c>
      <c r="G83" s="39"/>
      <c r="H83" s="45"/>
    </row>
    <row r="84" s="2" customFormat="1" ht="16.8" customHeight="1">
      <c r="A84" s="39"/>
      <c r="B84" s="45"/>
      <c r="C84" s="278" t="s">
        <v>19</v>
      </c>
      <c r="D84" s="278" t="s">
        <v>215</v>
      </c>
      <c r="E84" s="18" t="s">
        <v>19</v>
      </c>
      <c r="F84" s="279">
        <v>3.7599999999999998</v>
      </c>
      <c r="G84" s="39"/>
      <c r="H84" s="45"/>
    </row>
    <row r="85" s="2" customFormat="1" ht="16.8" customHeight="1">
      <c r="A85" s="39"/>
      <c r="B85" s="45"/>
      <c r="C85" s="278" t="s">
        <v>87</v>
      </c>
      <c r="D85" s="278" t="s">
        <v>165</v>
      </c>
      <c r="E85" s="18" t="s">
        <v>19</v>
      </c>
      <c r="F85" s="279">
        <v>46.685000000000002</v>
      </c>
      <c r="G85" s="39"/>
      <c r="H85" s="45"/>
    </row>
    <row r="86" s="2" customFormat="1" ht="16.8" customHeight="1">
      <c r="A86" s="39"/>
      <c r="B86" s="45"/>
      <c r="C86" s="280" t="s">
        <v>1054</v>
      </c>
      <c r="D86" s="39"/>
      <c r="E86" s="39"/>
      <c r="F86" s="39"/>
      <c r="G86" s="39"/>
      <c r="H86" s="45"/>
    </row>
    <row r="87" s="2" customFormat="1">
      <c r="A87" s="39"/>
      <c r="B87" s="45"/>
      <c r="C87" s="278" t="s">
        <v>208</v>
      </c>
      <c r="D87" s="278" t="s">
        <v>1056</v>
      </c>
      <c r="E87" s="18" t="s">
        <v>89</v>
      </c>
      <c r="F87" s="279">
        <v>46.685000000000002</v>
      </c>
      <c r="G87" s="39"/>
      <c r="H87" s="45"/>
    </row>
    <row r="88" s="2" customFormat="1">
      <c r="A88" s="39"/>
      <c r="B88" s="45"/>
      <c r="C88" s="278" t="s">
        <v>240</v>
      </c>
      <c r="D88" s="278" t="s">
        <v>1063</v>
      </c>
      <c r="E88" s="18" t="s">
        <v>89</v>
      </c>
      <c r="F88" s="279">
        <v>103.419</v>
      </c>
      <c r="G88" s="39"/>
      <c r="H88" s="45"/>
    </row>
    <row r="89" s="2" customFormat="1">
      <c r="A89" s="39"/>
      <c r="B89" s="45"/>
      <c r="C89" s="278" t="s">
        <v>246</v>
      </c>
      <c r="D89" s="278" t="s">
        <v>1064</v>
      </c>
      <c r="E89" s="18" t="s">
        <v>89</v>
      </c>
      <c r="F89" s="279">
        <v>59.168999999999997</v>
      </c>
      <c r="G89" s="39"/>
      <c r="H89" s="45"/>
    </row>
    <row r="90" s="2" customFormat="1">
      <c r="A90" s="39"/>
      <c r="B90" s="45"/>
      <c r="C90" s="278" t="s">
        <v>269</v>
      </c>
      <c r="D90" s="278" t="s">
        <v>1065</v>
      </c>
      <c r="E90" s="18" t="s">
        <v>271</v>
      </c>
      <c r="F90" s="279">
        <v>106.50400000000001</v>
      </c>
      <c r="G90" s="39"/>
      <c r="H90" s="45"/>
    </row>
    <row r="91" s="2" customFormat="1" ht="16.8" customHeight="1">
      <c r="A91" s="39"/>
      <c r="B91" s="45"/>
      <c r="C91" s="278" t="s">
        <v>276</v>
      </c>
      <c r="D91" s="278" t="s">
        <v>1066</v>
      </c>
      <c r="E91" s="18" t="s">
        <v>89</v>
      </c>
      <c r="F91" s="279">
        <v>59.168999999999997</v>
      </c>
      <c r="G91" s="39"/>
      <c r="H91" s="45"/>
    </row>
    <row r="92" s="2" customFormat="1" ht="16.8" customHeight="1">
      <c r="A92" s="39"/>
      <c r="B92" s="45"/>
      <c r="C92" s="274" t="s">
        <v>82</v>
      </c>
      <c r="D92" s="275" t="s">
        <v>83</v>
      </c>
      <c r="E92" s="276" t="s">
        <v>84</v>
      </c>
      <c r="F92" s="277">
        <v>273</v>
      </c>
      <c r="G92" s="39"/>
      <c r="H92" s="45"/>
    </row>
    <row r="93" s="2" customFormat="1" ht="16.8" customHeight="1">
      <c r="A93" s="39"/>
      <c r="B93" s="45"/>
      <c r="C93" s="278" t="s">
        <v>19</v>
      </c>
      <c r="D93" s="278" t="s">
        <v>162</v>
      </c>
      <c r="E93" s="18" t="s">
        <v>19</v>
      </c>
      <c r="F93" s="279">
        <v>0</v>
      </c>
      <c r="G93" s="39"/>
      <c r="H93" s="45"/>
    </row>
    <row r="94" s="2" customFormat="1" ht="16.8" customHeight="1">
      <c r="A94" s="39"/>
      <c r="B94" s="45"/>
      <c r="C94" s="278" t="s">
        <v>19</v>
      </c>
      <c r="D94" s="278" t="s">
        <v>163</v>
      </c>
      <c r="E94" s="18" t="s">
        <v>19</v>
      </c>
      <c r="F94" s="279">
        <v>0</v>
      </c>
      <c r="G94" s="39"/>
      <c r="H94" s="45"/>
    </row>
    <row r="95" s="2" customFormat="1" ht="16.8" customHeight="1">
      <c r="A95" s="39"/>
      <c r="B95" s="45"/>
      <c r="C95" s="278" t="s">
        <v>19</v>
      </c>
      <c r="D95" s="278" t="s">
        <v>85</v>
      </c>
      <c r="E95" s="18" t="s">
        <v>19</v>
      </c>
      <c r="F95" s="279">
        <v>273</v>
      </c>
      <c r="G95" s="39"/>
      <c r="H95" s="45"/>
    </row>
    <row r="96" s="2" customFormat="1" ht="16.8" customHeight="1">
      <c r="A96" s="39"/>
      <c r="B96" s="45"/>
      <c r="C96" s="278" t="s">
        <v>82</v>
      </c>
      <c r="D96" s="278" t="s">
        <v>165</v>
      </c>
      <c r="E96" s="18" t="s">
        <v>19</v>
      </c>
      <c r="F96" s="279">
        <v>273</v>
      </c>
      <c r="G96" s="39"/>
      <c r="H96" s="45"/>
    </row>
    <row r="97" s="2" customFormat="1" ht="16.8" customHeight="1">
      <c r="A97" s="39"/>
      <c r="B97" s="45"/>
      <c r="C97" s="280" t="s">
        <v>1054</v>
      </c>
      <c r="D97" s="39"/>
      <c r="E97" s="39"/>
      <c r="F97" s="39"/>
      <c r="G97" s="39"/>
      <c r="H97" s="45"/>
    </row>
    <row r="98" s="2" customFormat="1" ht="16.8" customHeight="1">
      <c r="A98" s="39"/>
      <c r="B98" s="45"/>
      <c r="C98" s="278" t="s">
        <v>203</v>
      </c>
      <c r="D98" s="278" t="s">
        <v>1076</v>
      </c>
      <c r="E98" s="18" t="s">
        <v>84</v>
      </c>
      <c r="F98" s="279">
        <v>273</v>
      </c>
      <c r="G98" s="39"/>
      <c r="H98" s="45"/>
    </row>
    <row r="99" s="2" customFormat="1">
      <c r="A99" s="39"/>
      <c r="B99" s="45"/>
      <c r="C99" s="278" t="s">
        <v>240</v>
      </c>
      <c r="D99" s="278" t="s">
        <v>1063</v>
      </c>
      <c r="E99" s="18" t="s">
        <v>89</v>
      </c>
      <c r="F99" s="279">
        <v>103.419</v>
      </c>
      <c r="G99" s="39"/>
      <c r="H99" s="45"/>
    </row>
    <row r="100" s="2" customFormat="1" ht="16.8" customHeight="1">
      <c r="A100" s="39"/>
      <c r="B100" s="45"/>
      <c r="C100" s="274" t="s">
        <v>104</v>
      </c>
      <c r="D100" s="275" t="s">
        <v>105</v>
      </c>
      <c r="E100" s="276" t="s">
        <v>19</v>
      </c>
      <c r="F100" s="277">
        <v>1.395</v>
      </c>
      <c r="G100" s="39"/>
      <c r="H100" s="45"/>
    </row>
    <row r="101" s="2" customFormat="1" ht="16.8" customHeight="1">
      <c r="A101" s="39"/>
      <c r="B101" s="45"/>
      <c r="C101" s="278" t="s">
        <v>19</v>
      </c>
      <c r="D101" s="278" t="s">
        <v>162</v>
      </c>
      <c r="E101" s="18" t="s">
        <v>19</v>
      </c>
      <c r="F101" s="279">
        <v>0</v>
      </c>
      <c r="G101" s="39"/>
      <c r="H101" s="45"/>
    </row>
    <row r="102" s="2" customFormat="1" ht="16.8" customHeight="1">
      <c r="A102" s="39"/>
      <c r="B102" s="45"/>
      <c r="C102" s="278" t="s">
        <v>19</v>
      </c>
      <c r="D102" s="278" t="s">
        <v>238</v>
      </c>
      <c r="E102" s="18" t="s">
        <v>19</v>
      </c>
      <c r="F102" s="279">
        <v>0</v>
      </c>
      <c r="G102" s="39"/>
      <c r="H102" s="45"/>
    </row>
    <row r="103" s="2" customFormat="1" ht="16.8" customHeight="1">
      <c r="A103" s="39"/>
      <c r="B103" s="45"/>
      <c r="C103" s="278" t="s">
        <v>19</v>
      </c>
      <c r="D103" s="278" t="s">
        <v>239</v>
      </c>
      <c r="E103" s="18" t="s">
        <v>19</v>
      </c>
      <c r="F103" s="279">
        <v>1.395</v>
      </c>
      <c r="G103" s="39"/>
      <c r="H103" s="45"/>
    </row>
    <row r="104" s="2" customFormat="1" ht="16.8" customHeight="1">
      <c r="A104" s="39"/>
      <c r="B104" s="45"/>
      <c r="C104" s="278" t="s">
        <v>104</v>
      </c>
      <c r="D104" s="278" t="s">
        <v>165</v>
      </c>
      <c r="E104" s="18" t="s">
        <v>19</v>
      </c>
      <c r="F104" s="279">
        <v>1.395</v>
      </c>
      <c r="G104" s="39"/>
      <c r="H104" s="45"/>
    </row>
    <row r="105" s="2" customFormat="1" ht="16.8" customHeight="1">
      <c r="A105" s="39"/>
      <c r="B105" s="45"/>
      <c r="C105" s="280" t="s">
        <v>1054</v>
      </c>
      <c r="D105" s="39"/>
      <c r="E105" s="39"/>
      <c r="F105" s="39"/>
      <c r="G105" s="39"/>
      <c r="H105" s="45"/>
    </row>
    <row r="106" s="2" customFormat="1">
      <c r="A106" s="39"/>
      <c r="B106" s="45"/>
      <c r="C106" s="278" t="s">
        <v>234</v>
      </c>
      <c r="D106" s="278" t="s">
        <v>1077</v>
      </c>
      <c r="E106" s="18" t="s">
        <v>89</v>
      </c>
      <c r="F106" s="279">
        <v>1.395</v>
      </c>
      <c r="G106" s="39"/>
      <c r="H106" s="45"/>
    </row>
    <row r="107" s="2" customFormat="1">
      <c r="A107" s="39"/>
      <c r="B107" s="45"/>
      <c r="C107" s="278" t="s">
        <v>240</v>
      </c>
      <c r="D107" s="278" t="s">
        <v>1063</v>
      </c>
      <c r="E107" s="18" t="s">
        <v>89</v>
      </c>
      <c r="F107" s="279">
        <v>103.419</v>
      </c>
      <c r="G107" s="39"/>
      <c r="H107" s="45"/>
    </row>
    <row r="108" s="2" customFormat="1">
      <c r="A108" s="39"/>
      <c r="B108" s="45"/>
      <c r="C108" s="278" t="s">
        <v>246</v>
      </c>
      <c r="D108" s="278" t="s">
        <v>1064</v>
      </c>
      <c r="E108" s="18" t="s">
        <v>89</v>
      </c>
      <c r="F108" s="279">
        <v>59.168999999999997</v>
      </c>
      <c r="G108" s="39"/>
      <c r="H108" s="45"/>
    </row>
    <row r="109" s="2" customFormat="1">
      <c r="A109" s="39"/>
      <c r="B109" s="45"/>
      <c r="C109" s="278" t="s">
        <v>269</v>
      </c>
      <c r="D109" s="278" t="s">
        <v>1065</v>
      </c>
      <c r="E109" s="18" t="s">
        <v>271</v>
      </c>
      <c r="F109" s="279">
        <v>106.50400000000001</v>
      </c>
      <c r="G109" s="39"/>
      <c r="H109" s="45"/>
    </row>
    <row r="110" s="2" customFormat="1" ht="16.8" customHeight="1">
      <c r="A110" s="39"/>
      <c r="B110" s="45"/>
      <c r="C110" s="278" t="s">
        <v>276</v>
      </c>
      <c r="D110" s="278" t="s">
        <v>1066</v>
      </c>
      <c r="E110" s="18" t="s">
        <v>89</v>
      </c>
      <c r="F110" s="279">
        <v>59.168999999999997</v>
      </c>
      <c r="G110" s="39"/>
      <c r="H110" s="45"/>
    </row>
    <row r="111" s="2" customFormat="1" ht="16.8" customHeight="1">
      <c r="A111" s="39"/>
      <c r="B111" s="45"/>
      <c r="C111" s="274" t="s">
        <v>92</v>
      </c>
      <c r="D111" s="275" t="s">
        <v>92</v>
      </c>
      <c r="E111" s="276" t="s">
        <v>84</v>
      </c>
      <c r="F111" s="277">
        <v>32</v>
      </c>
      <c r="G111" s="39"/>
      <c r="H111" s="45"/>
    </row>
    <row r="112" s="2" customFormat="1" ht="16.8" customHeight="1">
      <c r="A112" s="39"/>
      <c r="B112" s="45"/>
      <c r="C112" s="278" t="s">
        <v>19</v>
      </c>
      <c r="D112" s="278" t="s">
        <v>162</v>
      </c>
      <c r="E112" s="18" t="s">
        <v>19</v>
      </c>
      <c r="F112" s="279">
        <v>0</v>
      </c>
      <c r="G112" s="39"/>
      <c r="H112" s="45"/>
    </row>
    <row r="113" s="2" customFormat="1" ht="16.8" customHeight="1">
      <c r="A113" s="39"/>
      <c r="B113" s="45"/>
      <c r="C113" s="278" t="s">
        <v>19</v>
      </c>
      <c r="D113" s="278" t="s">
        <v>221</v>
      </c>
      <c r="E113" s="18" t="s">
        <v>19</v>
      </c>
      <c r="F113" s="279">
        <v>0</v>
      </c>
      <c r="G113" s="39"/>
      <c r="H113" s="45"/>
    </row>
    <row r="114" s="2" customFormat="1" ht="16.8" customHeight="1">
      <c r="A114" s="39"/>
      <c r="B114" s="45"/>
      <c r="C114" s="278" t="s">
        <v>19</v>
      </c>
      <c r="D114" s="278" t="s">
        <v>498</v>
      </c>
      <c r="E114" s="18" t="s">
        <v>19</v>
      </c>
      <c r="F114" s="279">
        <v>0</v>
      </c>
      <c r="G114" s="39"/>
      <c r="H114" s="45"/>
    </row>
    <row r="115" s="2" customFormat="1" ht="16.8" customHeight="1">
      <c r="A115" s="39"/>
      <c r="B115" s="45"/>
      <c r="C115" s="278" t="s">
        <v>19</v>
      </c>
      <c r="D115" s="278" t="s">
        <v>93</v>
      </c>
      <c r="E115" s="18" t="s">
        <v>19</v>
      </c>
      <c r="F115" s="279">
        <v>32</v>
      </c>
      <c r="G115" s="39"/>
      <c r="H115" s="45"/>
    </row>
    <row r="116" s="2" customFormat="1" ht="16.8" customHeight="1">
      <c r="A116" s="39"/>
      <c r="B116" s="45"/>
      <c r="C116" s="278" t="s">
        <v>92</v>
      </c>
      <c r="D116" s="278" t="s">
        <v>165</v>
      </c>
      <c r="E116" s="18" t="s">
        <v>19</v>
      </c>
      <c r="F116" s="279">
        <v>32</v>
      </c>
      <c r="G116" s="39"/>
      <c r="H116" s="45"/>
    </row>
    <row r="117" s="2" customFormat="1" ht="16.8" customHeight="1">
      <c r="A117" s="39"/>
      <c r="B117" s="45"/>
      <c r="C117" s="280" t="s">
        <v>1054</v>
      </c>
      <c r="D117" s="39"/>
      <c r="E117" s="39"/>
      <c r="F117" s="39"/>
      <c r="G117" s="39"/>
      <c r="H117" s="45"/>
    </row>
    <row r="118" s="2" customFormat="1" ht="16.8" customHeight="1">
      <c r="A118" s="39"/>
      <c r="B118" s="45"/>
      <c r="C118" s="278" t="s">
        <v>494</v>
      </c>
      <c r="D118" s="278" t="s">
        <v>1078</v>
      </c>
      <c r="E118" s="18" t="s">
        <v>84</v>
      </c>
      <c r="F118" s="279">
        <v>32</v>
      </c>
      <c r="G118" s="39"/>
      <c r="H118" s="45"/>
    </row>
    <row r="119" s="2" customFormat="1">
      <c r="A119" s="39"/>
      <c r="B119" s="45"/>
      <c r="C119" s="278" t="s">
        <v>208</v>
      </c>
      <c r="D119" s="278" t="s">
        <v>1056</v>
      </c>
      <c r="E119" s="18" t="s">
        <v>89</v>
      </c>
      <c r="F119" s="279">
        <v>46.685000000000002</v>
      </c>
      <c r="G119" s="39"/>
      <c r="H119" s="45"/>
    </row>
    <row r="120" s="2" customFormat="1" ht="16.8" customHeight="1">
      <c r="A120" s="39"/>
      <c r="B120" s="45"/>
      <c r="C120" s="278" t="s">
        <v>303</v>
      </c>
      <c r="D120" s="278" t="s">
        <v>1057</v>
      </c>
      <c r="E120" s="18" t="s">
        <v>84</v>
      </c>
      <c r="F120" s="279">
        <v>202.09999999999999</v>
      </c>
      <c r="G120" s="39"/>
      <c r="H120" s="45"/>
    </row>
    <row r="121" s="2" customFormat="1" ht="16.8" customHeight="1">
      <c r="A121" s="39"/>
      <c r="B121" s="45"/>
      <c r="C121" s="278" t="s">
        <v>460</v>
      </c>
      <c r="D121" s="278" t="s">
        <v>1059</v>
      </c>
      <c r="E121" s="18" t="s">
        <v>84</v>
      </c>
      <c r="F121" s="279">
        <v>125.3</v>
      </c>
      <c r="G121" s="39"/>
      <c r="H121" s="45"/>
    </row>
    <row r="122" s="2" customFormat="1" ht="16.8" customHeight="1">
      <c r="A122" s="39"/>
      <c r="B122" s="45"/>
      <c r="C122" s="278" t="s">
        <v>500</v>
      </c>
      <c r="D122" s="278" t="s">
        <v>501</v>
      </c>
      <c r="E122" s="18" t="s">
        <v>84</v>
      </c>
      <c r="F122" s="279">
        <v>35.200000000000003</v>
      </c>
      <c r="G122" s="39"/>
      <c r="H122" s="45"/>
    </row>
    <row r="123" s="2" customFormat="1" ht="7.44" customHeight="1">
      <c r="A123" s="39"/>
      <c r="B123" s="152"/>
      <c r="C123" s="153"/>
      <c r="D123" s="153"/>
      <c r="E123" s="153"/>
      <c r="F123" s="153"/>
      <c r="G123" s="153"/>
      <c r="H123" s="45"/>
    </row>
    <row r="124" s="2" customFormat="1">
      <c r="A124" s="39"/>
      <c r="B124" s="39"/>
      <c r="C124" s="39"/>
      <c r="D124" s="39"/>
      <c r="E124" s="39"/>
      <c r="F124" s="39"/>
      <c r="G124" s="39"/>
      <c r="H124" s="39"/>
    </row>
  </sheetData>
  <sheetProtection sheet="1" formatColumns="0" formatRows="0" objects="1" scenarios="1" spinCount="100000" saltValue="jGTG0UgpfB7XJdIyKV6Ex628o9qenVd3LzUBUX8goEvGv4g4aSjWxQr6onfb77BB0K1adOGD0FPEE61rzgvAsA==" hashValue="khOeBzzfuSdtYns+PrpHxQwUreSuJf1tLJ1+NTcOPbKmo0r3geTmOrO2YgpM0kcO3IHEIigPQP+uJ5eHaVxp6A==" algorithmName="SHA-512" password="CC3D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1079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1080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1081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1082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1083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1084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1085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1086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1087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1088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1089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79</v>
      </c>
      <c r="F18" s="292" t="s">
        <v>1090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1091</v>
      </c>
      <c r="F19" s="292" t="s">
        <v>1092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1093</v>
      </c>
      <c r="F20" s="292" t="s">
        <v>1094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1095</v>
      </c>
      <c r="F21" s="292" t="s">
        <v>1096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1097</v>
      </c>
      <c r="F22" s="292" t="s">
        <v>1098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1099</v>
      </c>
      <c r="F23" s="292" t="s">
        <v>1100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1101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1102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1103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1104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1105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1106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1107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1108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1109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137</v>
      </c>
      <c r="F36" s="292"/>
      <c r="G36" s="292" t="s">
        <v>1110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1111</v>
      </c>
      <c r="F37" s="292"/>
      <c r="G37" s="292" t="s">
        <v>1112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56</v>
      </c>
      <c r="F38" s="292"/>
      <c r="G38" s="292" t="s">
        <v>1113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57</v>
      </c>
      <c r="F39" s="292"/>
      <c r="G39" s="292" t="s">
        <v>1114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138</v>
      </c>
      <c r="F40" s="292"/>
      <c r="G40" s="292" t="s">
        <v>1115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139</v>
      </c>
      <c r="F41" s="292"/>
      <c r="G41" s="292" t="s">
        <v>1116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1117</v>
      </c>
      <c r="F42" s="292"/>
      <c r="G42" s="292" t="s">
        <v>1118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1119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1120</v>
      </c>
      <c r="F44" s="292"/>
      <c r="G44" s="292" t="s">
        <v>1121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141</v>
      </c>
      <c r="F45" s="292"/>
      <c r="G45" s="292" t="s">
        <v>1122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1123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1124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1125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1126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1127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1128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1129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1130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1131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1132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1133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1134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1135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1136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1137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1138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1139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1140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1141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1142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1143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1144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1145</v>
      </c>
      <c r="D76" s="310"/>
      <c r="E76" s="310"/>
      <c r="F76" s="310" t="s">
        <v>1146</v>
      </c>
      <c r="G76" s="311"/>
      <c r="H76" s="310" t="s">
        <v>57</v>
      </c>
      <c r="I76" s="310" t="s">
        <v>60</v>
      </c>
      <c r="J76" s="310" t="s">
        <v>1147</v>
      </c>
      <c r="K76" s="309"/>
    </row>
    <row r="77" s="1" customFormat="1" ht="17.25" customHeight="1">
      <c r="B77" s="307"/>
      <c r="C77" s="312" t="s">
        <v>1148</v>
      </c>
      <c r="D77" s="312"/>
      <c r="E77" s="312"/>
      <c r="F77" s="313" t="s">
        <v>1149</v>
      </c>
      <c r="G77" s="314"/>
      <c r="H77" s="312"/>
      <c r="I77" s="312"/>
      <c r="J77" s="312" t="s">
        <v>1150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56</v>
      </c>
      <c r="D79" s="317"/>
      <c r="E79" s="317"/>
      <c r="F79" s="318" t="s">
        <v>1151</v>
      </c>
      <c r="G79" s="319"/>
      <c r="H79" s="295" t="s">
        <v>1152</v>
      </c>
      <c r="I79" s="295" t="s">
        <v>1153</v>
      </c>
      <c r="J79" s="295">
        <v>20</v>
      </c>
      <c r="K79" s="309"/>
    </row>
    <row r="80" s="1" customFormat="1" ht="15" customHeight="1">
      <c r="B80" s="307"/>
      <c r="C80" s="295" t="s">
        <v>1154</v>
      </c>
      <c r="D80" s="295"/>
      <c r="E80" s="295"/>
      <c r="F80" s="318" t="s">
        <v>1151</v>
      </c>
      <c r="G80" s="319"/>
      <c r="H80" s="295" t="s">
        <v>1155</v>
      </c>
      <c r="I80" s="295" t="s">
        <v>1153</v>
      </c>
      <c r="J80" s="295">
        <v>120</v>
      </c>
      <c r="K80" s="309"/>
    </row>
    <row r="81" s="1" customFormat="1" ht="15" customHeight="1">
      <c r="B81" s="320"/>
      <c r="C81" s="295" t="s">
        <v>1156</v>
      </c>
      <c r="D81" s="295"/>
      <c r="E81" s="295"/>
      <c r="F81" s="318" t="s">
        <v>1157</v>
      </c>
      <c r="G81" s="319"/>
      <c r="H81" s="295" t="s">
        <v>1158</v>
      </c>
      <c r="I81" s="295" t="s">
        <v>1153</v>
      </c>
      <c r="J81" s="295">
        <v>50</v>
      </c>
      <c r="K81" s="309"/>
    </row>
    <row r="82" s="1" customFormat="1" ht="15" customHeight="1">
      <c r="B82" s="320"/>
      <c r="C82" s="295" t="s">
        <v>1159</v>
      </c>
      <c r="D82" s="295"/>
      <c r="E82" s="295"/>
      <c r="F82" s="318" t="s">
        <v>1151</v>
      </c>
      <c r="G82" s="319"/>
      <c r="H82" s="295" t="s">
        <v>1160</v>
      </c>
      <c r="I82" s="295" t="s">
        <v>1161</v>
      </c>
      <c r="J82" s="295"/>
      <c r="K82" s="309"/>
    </row>
    <row r="83" s="1" customFormat="1" ht="15" customHeight="1">
      <c r="B83" s="320"/>
      <c r="C83" s="321" t="s">
        <v>1162</v>
      </c>
      <c r="D83" s="321"/>
      <c r="E83" s="321"/>
      <c r="F83" s="322" t="s">
        <v>1157</v>
      </c>
      <c r="G83" s="321"/>
      <c r="H83" s="321" t="s">
        <v>1163</v>
      </c>
      <c r="I83" s="321" t="s">
        <v>1153</v>
      </c>
      <c r="J83" s="321">
        <v>15</v>
      </c>
      <c r="K83" s="309"/>
    </row>
    <row r="84" s="1" customFormat="1" ht="15" customHeight="1">
      <c r="B84" s="320"/>
      <c r="C84" s="321" t="s">
        <v>1164</v>
      </c>
      <c r="D84" s="321"/>
      <c r="E84" s="321"/>
      <c r="F84" s="322" t="s">
        <v>1157</v>
      </c>
      <c r="G84" s="321"/>
      <c r="H84" s="321" t="s">
        <v>1165</v>
      </c>
      <c r="I84" s="321" t="s">
        <v>1153</v>
      </c>
      <c r="J84" s="321">
        <v>15</v>
      </c>
      <c r="K84" s="309"/>
    </row>
    <row r="85" s="1" customFormat="1" ht="15" customHeight="1">
      <c r="B85" s="320"/>
      <c r="C85" s="321" t="s">
        <v>1166</v>
      </c>
      <c r="D85" s="321"/>
      <c r="E85" s="321"/>
      <c r="F85" s="322" t="s">
        <v>1157</v>
      </c>
      <c r="G85" s="321"/>
      <c r="H85" s="321" t="s">
        <v>1167</v>
      </c>
      <c r="I85" s="321" t="s">
        <v>1153</v>
      </c>
      <c r="J85" s="321">
        <v>20</v>
      </c>
      <c r="K85" s="309"/>
    </row>
    <row r="86" s="1" customFormat="1" ht="15" customHeight="1">
      <c r="B86" s="320"/>
      <c r="C86" s="321" t="s">
        <v>1168</v>
      </c>
      <c r="D86" s="321"/>
      <c r="E86" s="321"/>
      <c r="F86" s="322" t="s">
        <v>1157</v>
      </c>
      <c r="G86" s="321"/>
      <c r="H86" s="321" t="s">
        <v>1169</v>
      </c>
      <c r="I86" s="321" t="s">
        <v>1153</v>
      </c>
      <c r="J86" s="321">
        <v>20</v>
      </c>
      <c r="K86" s="309"/>
    </row>
    <row r="87" s="1" customFormat="1" ht="15" customHeight="1">
      <c r="B87" s="320"/>
      <c r="C87" s="295" t="s">
        <v>1170</v>
      </c>
      <c r="D87" s="295"/>
      <c r="E87" s="295"/>
      <c r="F87" s="318" t="s">
        <v>1157</v>
      </c>
      <c r="G87" s="319"/>
      <c r="H87" s="295" t="s">
        <v>1171</v>
      </c>
      <c r="I87" s="295" t="s">
        <v>1153</v>
      </c>
      <c r="J87" s="295">
        <v>50</v>
      </c>
      <c r="K87" s="309"/>
    </row>
    <row r="88" s="1" customFormat="1" ht="15" customHeight="1">
      <c r="B88" s="320"/>
      <c r="C88" s="295" t="s">
        <v>1172</v>
      </c>
      <c r="D88" s="295"/>
      <c r="E88" s="295"/>
      <c r="F88" s="318" t="s">
        <v>1157</v>
      </c>
      <c r="G88" s="319"/>
      <c r="H88" s="295" t="s">
        <v>1173</v>
      </c>
      <c r="I88" s="295" t="s">
        <v>1153</v>
      </c>
      <c r="J88" s="295">
        <v>20</v>
      </c>
      <c r="K88" s="309"/>
    </row>
    <row r="89" s="1" customFormat="1" ht="15" customHeight="1">
      <c r="B89" s="320"/>
      <c r="C89" s="295" t="s">
        <v>1174</v>
      </c>
      <c r="D89" s="295"/>
      <c r="E89" s="295"/>
      <c r="F89" s="318" t="s">
        <v>1157</v>
      </c>
      <c r="G89" s="319"/>
      <c r="H89" s="295" t="s">
        <v>1175</v>
      </c>
      <c r="I89" s="295" t="s">
        <v>1153</v>
      </c>
      <c r="J89" s="295">
        <v>20</v>
      </c>
      <c r="K89" s="309"/>
    </row>
    <row r="90" s="1" customFormat="1" ht="15" customHeight="1">
      <c r="B90" s="320"/>
      <c r="C90" s="295" t="s">
        <v>1176</v>
      </c>
      <c r="D90" s="295"/>
      <c r="E90" s="295"/>
      <c r="F90" s="318" t="s">
        <v>1157</v>
      </c>
      <c r="G90" s="319"/>
      <c r="H90" s="295" t="s">
        <v>1177</v>
      </c>
      <c r="I90" s="295" t="s">
        <v>1153</v>
      </c>
      <c r="J90" s="295">
        <v>50</v>
      </c>
      <c r="K90" s="309"/>
    </row>
    <row r="91" s="1" customFormat="1" ht="15" customHeight="1">
      <c r="B91" s="320"/>
      <c r="C91" s="295" t="s">
        <v>1178</v>
      </c>
      <c r="D91" s="295"/>
      <c r="E91" s="295"/>
      <c r="F91" s="318" t="s">
        <v>1157</v>
      </c>
      <c r="G91" s="319"/>
      <c r="H91" s="295" t="s">
        <v>1178</v>
      </c>
      <c r="I91" s="295" t="s">
        <v>1153</v>
      </c>
      <c r="J91" s="295">
        <v>50</v>
      </c>
      <c r="K91" s="309"/>
    </row>
    <row r="92" s="1" customFormat="1" ht="15" customHeight="1">
      <c r="B92" s="320"/>
      <c r="C92" s="295" t="s">
        <v>1179</v>
      </c>
      <c r="D92" s="295"/>
      <c r="E92" s="295"/>
      <c r="F92" s="318" t="s">
        <v>1157</v>
      </c>
      <c r="G92" s="319"/>
      <c r="H92" s="295" t="s">
        <v>1180</v>
      </c>
      <c r="I92" s="295" t="s">
        <v>1153</v>
      </c>
      <c r="J92" s="295">
        <v>255</v>
      </c>
      <c r="K92" s="309"/>
    </row>
    <row r="93" s="1" customFormat="1" ht="15" customHeight="1">
      <c r="B93" s="320"/>
      <c r="C93" s="295" t="s">
        <v>1181</v>
      </c>
      <c r="D93" s="295"/>
      <c r="E93" s="295"/>
      <c r="F93" s="318" t="s">
        <v>1151</v>
      </c>
      <c r="G93" s="319"/>
      <c r="H93" s="295" t="s">
        <v>1182</v>
      </c>
      <c r="I93" s="295" t="s">
        <v>1183</v>
      </c>
      <c r="J93" s="295"/>
      <c r="K93" s="309"/>
    </row>
    <row r="94" s="1" customFormat="1" ht="15" customHeight="1">
      <c r="B94" s="320"/>
      <c r="C94" s="295" t="s">
        <v>1184</v>
      </c>
      <c r="D94" s="295"/>
      <c r="E94" s="295"/>
      <c r="F94" s="318" t="s">
        <v>1151</v>
      </c>
      <c r="G94" s="319"/>
      <c r="H94" s="295" t="s">
        <v>1185</v>
      </c>
      <c r="I94" s="295" t="s">
        <v>1186</v>
      </c>
      <c r="J94" s="295"/>
      <c r="K94" s="309"/>
    </row>
    <row r="95" s="1" customFormat="1" ht="15" customHeight="1">
      <c r="B95" s="320"/>
      <c r="C95" s="295" t="s">
        <v>1187</v>
      </c>
      <c r="D95" s="295"/>
      <c r="E95" s="295"/>
      <c r="F95" s="318" t="s">
        <v>1151</v>
      </c>
      <c r="G95" s="319"/>
      <c r="H95" s="295" t="s">
        <v>1187</v>
      </c>
      <c r="I95" s="295" t="s">
        <v>1186</v>
      </c>
      <c r="J95" s="295"/>
      <c r="K95" s="309"/>
    </row>
    <row r="96" s="1" customFormat="1" ht="15" customHeight="1">
      <c r="B96" s="320"/>
      <c r="C96" s="295" t="s">
        <v>41</v>
      </c>
      <c r="D96" s="295"/>
      <c r="E96" s="295"/>
      <c r="F96" s="318" t="s">
        <v>1151</v>
      </c>
      <c r="G96" s="319"/>
      <c r="H96" s="295" t="s">
        <v>1188</v>
      </c>
      <c r="I96" s="295" t="s">
        <v>1186</v>
      </c>
      <c r="J96" s="295"/>
      <c r="K96" s="309"/>
    </row>
    <row r="97" s="1" customFormat="1" ht="15" customHeight="1">
      <c r="B97" s="320"/>
      <c r="C97" s="295" t="s">
        <v>51</v>
      </c>
      <c r="D97" s="295"/>
      <c r="E97" s="295"/>
      <c r="F97" s="318" t="s">
        <v>1151</v>
      </c>
      <c r="G97" s="319"/>
      <c r="H97" s="295" t="s">
        <v>1189</v>
      </c>
      <c r="I97" s="295" t="s">
        <v>1186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1190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1145</v>
      </c>
      <c r="D103" s="310"/>
      <c r="E103" s="310"/>
      <c r="F103" s="310" t="s">
        <v>1146</v>
      </c>
      <c r="G103" s="311"/>
      <c r="H103" s="310" t="s">
        <v>57</v>
      </c>
      <c r="I103" s="310" t="s">
        <v>60</v>
      </c>
      <c r="J103" s="310" t="s">
        <v>1147</v>
      </c>
      <c r="K103" s="309"/>
    </row>
    <row r="104" s="1" customFormat="1" ht="17.25" customHeight="1">
      <c r="B104" s="307"/>
      <c r="C104" s="312" t="s">
        <v>1148</v>
      </c>
      <c r="D104" s="312"/>
      <c r="E104" s="312"/>
      <c r="F104" s="313" t="s">
        <v>1149</v>
      </c>
      <c r="G104" s="314"/>
      <c r="H104" s="312"/>
      <c r="I104" s="312"/>
      <c r="J104" s="312" t="s">
        <v>1150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56</v>
      </c>
      <c r="D106" s="317"/>
      <c r="E106" s="317"/>
      <c r="F106" s="318" t="s">
        <v>1151</v>
      </c>
      <c r="G106" s="295"/>
      <c r="H106" s="295" t="s">
        <v>1191</v>
      </c>
      <c r="I106" s="295" t="s">
        <v>1153</v>
      </c>
      <c r="J106" s="295">
        <v>20</v>
      </c>
      <c r="K106" s="309"/>
    </row>
    <row r="107" s="1" customFormat="1" ht="15" customHeight="1">
      <c r="B107" s="307"/>
      <c r="C107" s="295" t="s">
        <v>1154</v>
      </c>
      <c r="D107" s="295"/>
      <c r="E107" s="295"/>
      <c r="F107" s="318" t="s">
        <v>1151</v>
      </c>
      <c r="G107" s="295"/>
      <c r="H107" s="295" t="s">
        <v>1191</v>
      </c>
      <c r="I107" s="295" t="s">
        <v>1153</v>
      </c>
      <c r="J107" s="295">
        <v>120</v>
      </c>
      <c r="K107" s="309"/>
    </row>
    <row r="108" s="1" customFormat="1" ht="15" customHeight="1">
      <c r="B108" s="320"/>
      <c r="C108" s="295" t="s">
        <v>1156</v>
      </c>
      <c r="D108" s="295"/>
      <c r="E108" s="295"/>
      <c r="F108" s="318" t="s">
        <v>1157</v>
      </c>
      <c r="G108" s="295"/>
      <c r="H108" s="295" t="s">
        <v>1191</v>
      </c>
      <c r="I108" s="295" t="s">
        <v>1153</v>
      </c>
      <c r="J108" s="295">
        <v>50</v>
      </c>
      <c r="K108" s="309"/>
    </row>
    <row r="109" s="1" customFormat="1" ht="15" customHeight="1">
      <c r="B109" s="320"/>
      <c r="C109" s="295" t="s">
        <v>1159</v>
      </c>
      <c r="D109" s="295"/>
      <c r="E109" s="295"/>
      <c r="F109" s="318" t="s">
        <v>1151</v>
      </c>
      <c r="G109" s="295"/>
      <c r="H109" s="295" t="s">
        <v>1191</v>
      </c>
      <c r="I109" s="295" t="s">
        <v>1161</v>
      </c>
      <c r="J109" s="295"/>
      <c r="K109" s="309"/>
    </row>
    <row r="110" s="1" customFormat="1" ht="15" customHeight="1">
      <c r="B110" s="320"/>
      <c r="C110" s="295" t="s">
        <v>1170</v>
      </c>
      <c r="D110" s="295"/>
      <c r="E110" s="295"/>
      <c r="F110" s="318" t="s">
        <v>1157</v>
      </c>
      <c r="G110" s="295"/>
      <c r="H110" s="295" t="s">
        <v>1191</v>
      </c>
      <c r="I110" s="295" t="s">
        <v>1153</v>
      </c>
      <c r="J110" s="295">
        <v>50</v>
      </c>
      <c r="K110" s="309"/>
    </row>
    <row r="111" s="1" customFormat="1" ht="15" customHeight="1">
      <c r="B111" s="320"/>
      <c r="C111" s="295" t="s">
        <v>1178</v>
      </c>
      <c r="D111" s="295"/>
      <c r="E111" s="295"/>
      <c r="F111" s="318" t="s">
        <v>1157</v>
      </c>
      <c r="G111" s="295"/>
      <c r="H111" s="295" t="s">
        <v>1191</v>
      </c>
      <c r="I111" s="295" t="s">
        <v>1153</v>
      </c>
      <c r="J111" s="295">
        <v>50</v>
      </c>
      <c r="K111" s="309"/>
    </row>
    <row r="112" s="1" customFormat="1" ht="15" customHeight="1">
      <c r="B112" s="320"/>
      <c r="C112" s="295" t="s">
        <v>1176</v>
      </c>
      <c r="D112" s="295"/>
      <c r="E112" s="295"/>
      <c r="F112" s="318" t="s">
        <v>1157</v>
      </c>
      <c r="G112" s="295"/>
      <c r="H112" s="295" t="s">
        <v>1191</v>
      </c>
      <c r="I112" s="295" t="s">
        <v>1153</v>
      </c>
      <c r="J112" s="295">
        <v>50</v>
      </c>
      <c r="K112" s="309"/>
    </row>
    <row r="113" s="1" customFormat="1" ht="15" customHeight="1">
      <c r="B113" s="320"/>
      <c r="C113" s="295" t="s">
        <v>56</v>
      </c>
      <c r="D113" s="295"/>
      <c r="E113" s="295"/>
      <c r="F113" s="318" t="s">
        <v>1151</v>
      </c>
      <c r="G113" s="295"/>
      <c r="H113" s="295" t="s">
        <v>1192</v>
      </c>
      <c r="I113" s="295" t="s">
        <v>1153</v>
      </c>
      <c r="J113" s="295">
        <v>20</v>
      </c>
      <c r="K113" s="309"/>
    </row>
    <row r="114" s="1" customFormat="1" ht="15" customHeight="1">
      <c r="B114" s="320"/>
      <c r="C114" s="295" t="s">
        <v>1193</v>
      </c>
      <c r="D114" s="295"/>
      <c r="E114" s="295"/>
      <c r="F114" s="318" t="s">
        <v>1151</v>
      </c>
      <c r="G114" s="295"/>
      <c r="H114" s="295" t="s">
        <v>1194</v>
      </c>
      <c r="I114" s="295" t="s">
        <v>1153</v>
      </c>
      <c r="J114" s="295">
        <v>120</v>
      </c>
      <c r="K114" s="309"/>
    </row>
    <row r="115" s="1" customFormat="1" ht="15" customHeight="1">
      <c r="B115" s="320"/>
      <c r="C115" s="295" t="s">
        <v>41</v>
      </c>
      <c r="D115" s="295"/>
      <c r="E115" s="295"/>
      <c r="F115" s="318" t="s">
        <v>1151</v>
      </c>
      <c r="G115" s="295"/>
      <c r="H115" s="295" t="s">
        <v>1195</v>
      </c>
      <c r="I115" s="295" t="s">
        <v>1186</v>
      </c>
      <c r="J115" s="295"/>
      <c r="K115" s="309"/>
    </row>
    <row r="116" s="1" customFormat="1" ht="15" customHeight="1">
      <c r="B116" s="320"/>
      <c r="C116" s="295" t="s">
        <v>51</v>
      </c>
      <c r="D116" s="295"/>
      <c r="E116" s="295"/>
      <c r="F116" s="318" t="s">
        <v>1151</v>
      </c>
      <c r="G116" s="295"/>
      <c r="H116" s="295" t="s">
        <v>1196</v>
      </c>
      <c r="I116" s="295" t="s">
        <v>1186</v>
      </c>
      <c r="J116" s="295"/>
      <c r="K116" s="309"/>
    </row>
    <row r="117" s="1" customFormat="1" ht="15" customHeight="1">
      <c r="B117" s="320"/>
      <c r="C117" s="295" t="s">
        <v>60</v>
      </c>
      <c r="D117" s="295"/>
      <c r="E117" s="295"/>
      <c r="F117" s="318" t="s">
        <v>1151</v>
      </c>
      <c r="G117" s="295"/>
      <c r="H117" s="295" t="s">
        <v>1197</v>
      </c>
      <c r="I117" s="295" t="s">
        <v>1198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1199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1145</v>
      </c>
      <c r="D123" s="310"/>
      <c r="E123" s="310"/>
      <c r="F123" s="310" t="s">
        <v>1146</v>
      </c>
      <c r="G123" s="311"/>
      <c r="H123" s="310" t="s">
        <v>57</v>
      </c>
      <c r="I123" s="310" t="s">
        <v>60</v>
      </c>
      <c r="J123" s="310" t="s">
        <v>1147</v>
      </c>
      <c r="K123" s="339"/>
    </row>
    <row r="124" s="1" customFormat="1" ht="17.25" customHeight="1">
      <c r="B124" s="338"/>
      <c r="C124" s="312" t="s">
        <v>1148</v>
      </c>
      <c r="D124" s="312"/>
      <c r="E124" s="312"/>
      <c r="F124" s="313" t="s">
        <v>1149</v>
      </c>
      <c r="G124" s="314"/>
      <c r="H124" s="312"/>
      <c r="I124" s="312"/>
      <c r="J124" s="312" t="s">
        <v>1150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1154</v>
      </c>
      <c r="D126" s="317"/>
      <c r="E126" s="317"/>
      <c r="F126" s="318" t="s">
        <v>1151</v>
      </c>
      <c r="G126" s="295"/>
      <c r="H126" s="295" t="s">
        <v>1191</v>
      </c>
      <c r="I126" s="295" t="s">
        <v>1153</v>
      </c>
      <c r="J126" s="295">
        <v>120</v>
      </c>
      <c r="K126" s="343"/>
    </row>
    <row r="127" s="1" customFormat="1" ht="15" customHeight="1">
      <c r="B127" s="340"/>
      <c r="C127" s="295" t="s">
        <v>1200</v>
      </c>
      <c r="D127" s="295"/>
      <c r="E127" s="295"/>
      <c r="F127" s="318" t="s">
        <v>1151</v>
      </c>
      <c r="G127" s="295"/>
      <c r="H127" s="295" t="s">
        <v>1201</v>
      </c>
      <c r="I127" s="295" t="s">
        <v>1153</v>
      </c>
      <c r="J127" s="295" t="s">
        <v>1202</v>
      </c>
      <c r="K127" s="343"/>
    </row>
    <row r="128" s="1" customFormat="1" ht="15" customHeight="1">
      <c r="B128" s="340"/>
      <c r="C128" s="295" t="s">
        <v>1099</v>
      </c>
      <c r="D128" s="295"/>
      <c r="E128" s="295"/>
      <c r="F128" s="318" t="s">
        <v>1151</v>
      </c>
      <c r="G128" s="295"/>
      <c r="H128" s="295" t="s">
        <v>1203</v>
      </c>
      <c r="I128" s="295" t="s">
        <v>1153</v>
      </c>
      <c r="J128" s="295" t="s">
        <v>1202</v>
      </c>
      <c r="K128" s="343"/>
    </row>
    <row r="129" s="1" customFormat="1" ht="15" customHeight="1">
      <c r="B129" s="340"/>
      <c r="C129" s="295" t="s">
        <v>1162</v>
      </c>
      <c r="D129" s="295"/>
      <c r="E129" s="295"/>
      <c r="F129" s="318" t="s">
        <v>1157</v>
      </c>
      <c r="G129" s="295"/>
      <c r="H129" s="295" t="s">
        <v>1163</v>
      </c>
      <c r="I129" s="295" t="s">
        <v>1153</v>
      </c>
      <c r="J129" s="295">
        <v>15</v>
      </c>
      <c r="K129" s="343"/>
    </row>
    <row r="130" s="1" customFormat="1" ht="15" customHeight="1">
      <c r="B130" s="340"/>
      <c r="C130" s="321" t="s">
        <v>1164</v>
      </c>
      <c r="D130" s="321"/>
      <c r="E130" s="321"/>
      <c r="F130" s="322" t="s">
        <v>1157</v>
      </c>
      <c r="G130" s="321"/>
      <c r="H130" s="321" t="s">
        <v>1165</v>
      </c>
      <c r="I130" s="321" t="s">
        <v>1153</v>
      </c>
      <c r="J130" s="321">
        <v>15</v>
      </c>
      <c r="K130" s="343"/>
    </row>
    <row r="131" s="1" customFormat="1" ht="15" customHeight="1">
      <c r="B131" s="340"/>
      <c r="C131" s="321" t="s">
        <v>1166</v>
      </c>
      <c r="D131" s="321"/>
      <c r="E131" s="321"/>
      <c r="F131" s="322" t="s">
        <v>1157</v>
      </c>
      <c r="G131" s="321"/>
      <c r="H131" s="321" t="s">
        <v>1167</v>
      </c>
      <c r="I131" s="321" t="s">
        <v>1153</v>
      </c>
      <c r="J131" s="321">
        <v>20</v>
      </c>
      <c r="K131" s="343"/>
    </row>
    <row r="132" s="1" customFormat="1" ht="15" customHeight="1">
      <c r="B132" s="340"/>
      <c r="C132" s="321" t="s">
        <v>1168</v>
      </c>
      <c r="D132" s="321"/>
      <c r="E132" s="321"/>
      <c r="F132" s="322" t="s">
        <v>1157</v>
      </c>
      <c r="G132" s="321"/>
      <c r="H132" s="321" t="s">
        <v>1169</v>
      </c>
      <c r="I132" s="321" t="s">
        <v>1153</v>
      </c>
      <c r="J132" s="321">
        <v>20</v>
      </c>
      <c r="K132" s="343"/>
    </row>
    <row r="133" s="1" customFormat="1" ht="15" customHeight="1">
      <c r="B133" s="340"/>
      <c r="C133" s="295" t="s">
        <v>1156</v>
      </c>
      <c r="D133" s="295"/>
      <c r="E133" s="295"/>
      <c r="F133" s="318" t="s">
        <v>1157</v>
      </c>
      <c r="G133" s="295"/>
      <c r="H133" s="295" t="s">
        <v>1191</v>
      </c>
      <c r="I133" s="295" t="s">
        <v>1153</v>
      </c>
      <c r="J133" s="295">
        <v>50</v>
      </c>
      <c r="K133" s="343"/>
    </row>
    <row r="134" s="1" customFormat="1" ht="15" customHeight="1">
      <c r="B134" s="340"/>
      <c r="C134" s="295" t="s">
        <v>1170</v>
      </c>
      <c r="D134" s="295"/>
      <c r="E134" s="295"/>
      <c r="F134" s="318" t="s">
        <v>1157</v>
      </c>
      <c r="G134" s="295"/>
      <c r="H134" s="295" t="s">
        <v>1191</v>
      </c>
      <c r="I134" s="295" t="s">
        <v>1153</v>
      </c>
      <c r="J134" s="295">
        <v>50</v>
      </c>
      <c r="K134" s="343"/>
    </row>
    <row r="135" s="1" customFormat="1" ht="15" customHeight="1">
      <c r="B135" s="340"/>
      <c r="C135" s="295" t="s">
        <v>1176</v>
      </c>
      <c r="D135" s="295"/>
      <c r="E135" s="295"/>
      <c r="F135" s="318" t="s">
        <v>1157</v>
      </c>
      <c r="G135" s="295"/>
      <c r="H135" s="295" t="s">
        <v>1191</v>
      </c>
      <c r="I135" s="295" t="s">
        <v>1153</v>
      </c>
      <c r="J135" s="295">
        <v>50</v>
      </c>
      <c r="K135" s="343"/>
    </row>
    <row r="136" s="1" customFormat="1" ht="15" customHeight="1">
      <c r="B136" s="340"/>
      <c r="C136" s="295" t="s">
        <v>1178</v>
      </c>
      <c r="D136" s="295"/>
      <c r="E136" s="295"/>
      <c r="F136" s="318" t="s">
        <v>1157</v>
      </c>
      <c r="G136" s="295"/>
      <c r="H136" s="295" t="s">
        <v>1191</v>
      </c>
      <c r="I136" s="295" t="s">
        <v>1153</v>
      </c>
      <c r="J136" s="295">
        <v>50</v>
      </c>
      <c r="K136" s="343"/>
    </row>
    <row r="137" s="1" customFormat="1" ht="15" customHeight="1">
      <c r="B137" s="340"/>
      <c r="C137" s="295" t="s">
        <v>1179</v>
      </c>
      <c r="D137" s="295"/>
      <c r="E137" s="295"/>
      <c r="F137" s="318" t="s">
        <v>1157</v>
      </c>
      <c r="G137" s="295"/>
      <c r="H137" s="295" t="s">
        <v>1204</v>
      </c>
      <c r="I137" s="295" t="s">
        <v>1153</v>
      </c>
      <c r="J137" s="295">
        <v>255</v>
      </c>
      <c r="K137" s="343"/>
    </row>
    <row r="138" s="1" customFormat="1" ht="15" customHeight="1">
      <c r="B138" s="340"/>
      <c r="C138" s="295" t="s">
        <v>1181</v>
      </c>
      <c r="D138" s="295"/>
      <c r="E138" s="295"/>
      <c r="F138" s="318" t="s">
        <v>1151</v>
      </c>
      <c r="G138" s="295"/>
      <c r="H138" s="295" t="s">
        <v>1205</v>
      </c>
      <c r="I138" s="295" t="s">
        <v>1183</v>
      </c>
      <c r="J138" s="295"/>
      <c r="K138" s="343"/>
    </row>
    <row r="139" s="1" customFormat="1" ht="15" customHeight="1">
      <c r="B139" s="340"/>
      <c r="C139" s="295" t="s">
        <v>1184</v>
      </c>
      <c r="D139" s="295"/>
      <c r="E139" s="295"/>
      <c r="F139" s="318" t="s">
        <v>1151</v>
      </c>
      <c r="G139" s="295"/>
      <c r="H139" s="295" t="s">
        <v>1206</v>
      </c>
      <c r="I139" s="295" t="s">
        <v>1186</v>
      </c>
      <c r="J139" s="295"/>
      <c r="K139" s="343"/>
    </row>
    <row r="140" s="1" customFormat="1" ht="15" customHeight="1">
      <c r="B140" s="340"/>
      <c r="C140" s="295" t="s">
        <v>1187</v>
      </c>
      <c r="D140" s="295"/>
      <c r="E140" s="295"/>
      <c r="F140" s="318" t="s">
        <v>1151</v>
      </c>
      <c r="G140" s="295"/>
      <c r="H140" s="295" t="s">
        <v>1187</v>
      </c>
      <c r="I140" s="295" t="s">
        <v>1186</v>
      </c>
      <c r="J140" s="295"/>
      <c r="K140" s="343"/>
    </row>
    <row r="141" s="1" customFormat="1" ht="15" customHeight="1">
      <c r="B141" s="340"/>
      <c r="C141" s="295" t="s">
        <v>41</v>
      </c>
      <c r="D141" s="295"/>
      <c r="E141" s="295"/>
      <c r="F141" s="318" t="s">
        <v>1151</v>
      </c>
      <c r="G141" s="295"/>
      <c r="H141" s="295" t="s">
        <v>1207</v>
      </c>
      <c r="I141" s="295" t="s">
        <v>1186</v>
      </c>
      <c r="J141" s="295"/>
      <c r="K141" s="343"/>
    </row>
    <row r="142" s="1" customFormat="1" ht="15" customHeight="1">
      <c r="B142" s="340"/>
      <c r="C142" s="295" t="s">
        <v>1208</v>
      </c>
      <c r="D142" s="295"/>
      <c r="E142" s="295"/>
      <c r="F142" s="318" t="s">
        <v>1151</v>
      </c>
      <c r="G142" s="295"/>
      <c r="H142" s="295" t="s">
        <v>1209</v>
      </c>
      <c r="I142" s="295" t="s">
        <v>1186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1210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1145</v>
      </c>
      <c r="D148" s="310"/>
      <c r="E148" s="310"/>
      <c r="F148" s="310" t="s">
        <v>1146</v>
      </c>
      <c r="G148" s="311"/>
      <c r="H148" s="310" t="s">
        <v>57</v>
      </c>
      <c r="I148" s="310" t="s">
        <v>60</v>
      </c>
      <c r="J148" s="310" t="s">
        <v>1147</v>
      </c>
      <c r="K148" s="309"/>
    </row>
    <row r="149" s="1" customFormat="1" ht="17.25" customHeight="1">
      <c r="B149" s="307"/>
      <c r="C149" s="312" t="s">
        <v>1148</v>
      </c>
      <c r="D149" s="312"/>
      <c r="E149" s="312"/>
      <c r="F149" s="313" t="s">
        <v>1149</v>
      </c>
      <c r="G149" s="314"/>
      <c r="H149" s="312"/>
      <c r="I149" s="312"/>
      <c r="J149" s="312" t="s">
        <v>1150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1154</v>
      </c>
      <c r="D151" s="295"/>
      <c r="E151" s="295"/>
      <c r="F151" s="348" t="s">
        <v>1151</v>
      </c>
      <c r="G151" s="295"/>
      <c r="H151" s="347" t="s">
        <v>1191</v>
      </c>
      <c r="I151" s="347" t="s">
        <v>1153</v>
      </c>
      <c r="J151" s="347">
        <v>120</v>
      </c>
      <c r="K151" s="343"/>
    </row>
    <row r="152" s="1" customFormat="1" ht="15" customHeight="1">
      <c r="B152" s="320"/>
      <c r="C152" s="347" t="s">
        <v>1200</v>
      </c>
      <c r="D152" s="295"/>
      <c r="E152" s="295"/>
      <c r="F152" s="348" t="s">
        <v>1151</v>
      </c>
      <c r="G152" s="295"/>
      <c r="H152" s="347" t="s">
        <v>1211</v>
      </c>
      <c r="I152" s="347" t="s">
        <v>1153</v>
      </c>
      <c r="J152" s="347" t="s">
        <v>1202</v>
      </c>
      <c r="K152" s="343"/>
    </row>
    <row r="153" s="1" customFormat="1" ht="15" customHeight="1">
      <c r="B153" s="320"/>
      <c r="C153" s="347" t="s">
        <v>1099</v>
      </c>
      <c r="D153" s="295"/>
      <c r="E153" s="295"/>
      <c r="F153" s="348" t="s">
        <v>1151</v>
      </c>
      <c r="G153" s="295"/>
      <c r="H153" s="347" t="s">
        <v>1212</v>
      </c>
      <c r="I153" s="347" t="s">
        <v>1153</v>
      </c>
      <c r="J153" s="347" t="s">
        <v>1202</v>
      </c>
      <c r="K153" s="343"/>
    </row>
    <row r="154" s="1" customFormat="1" ht="15" customHeight="1">
      <c r="B154" s="320"/>
      <c r="C154" s="347" t="s">
        <v>1156</v>
      </c>
      <c r="D154" s="295"/>
      <c r="E154" s="295"/>
      <c r="F154" s="348" t="s">
        <v>1157</v>
      </c>
      <c r="G154" s="295"/>
      <c r="H154" s="347" t="s">
        <v>1191</v>
      </c>
      <c r="I154" s="347" t="s">
        <v>1153</v>
      </c>
      <c r="J154" s="347">
        <v>50</v>
      </c>
      <c r="K154" s="343"/>
    </row>
    <row r="155" s="1" customFormat="1" ht="15" customHeight="1">
      <c r="B155" s="320"/>
      <c r="C155" s="347" t="s">
        <v>1159</v>
      </c>
      <c r="D155" s="295"/>
      <c r="E155" s="295"/>
      <c r="F155" s="348" t="s">
        <v>1151</v>
      </c>
      <c r="G155" s="295"/>
      <c r="H155" s="347" t="s">
        <v>1191</v>
      </c>
      <c r="I155" s="347" t="s">
        <v>1161</v>
      </c>
      <c r="J155" s="347"/>
      <c r="K155" s="343"/>
    </row>
    <row r="156" s="1" customFormat="1" ht="15" customHeight="1">
      <c r="B156" s="320"/>
      <c r="C156" s="347" t="s">
        <v>1170</v>
      </c>
      <c r="D156" s="295"/>
      <c r="E156" s="295"/>
      <c r="F156" s="348" t="s">
        <v>1157</v>
      </c>
      <c r="G156" s="295"/>
      <c r="H156" s="347" t="s">
        <v>1191</v>
      </c>
      <c r="I156" s="347" t="s">
        <v>1153</v>
      </c>
      <c r="J156" s="347">
        <v>50</v>
      </c>
      <c r="K156" s="343"/>
    </row>
    <row r="157" s="1" customFormat="1" ht="15" customHeight="1">
      <c r="B157" s="320"/>
      <c r="C157" s="347" t="s">
        <v>1178</v>
      </c>
      <c r="D157" s="295"/>
      <c r="E157" s="295"/>
      <c r="F157" s="348" t="s">
        <v>1157</v>
      </c>
      <c r="G157" s="295"/>
      <c r="H157" s="347" t="s">
        <v>1191</v>
      </c>
      <c r="I157" s="347" t="s">
        <v>1153</v>
      </c>
      <c r="J157" s="347">
        <v>50</v>
      </c>
      <c r="K157" s="343"/>
    </row>
    <row r="158" s="1" customFormat="1" ht="15" customHeight="1">
      <c r="B158" s="320"/>
      <c r="C158" s="347" t="s">
        <v>1176</v>
      </c>
      <c r="D158" s="295"/>
      <c r="E158" s="295"/>
      <c r="F158" s="348" t="s">
        <v>1157</v>
      </c>
      <c r="G158" s="295"/>
      <c r="H158" s="347" t="s">
        <v>1191</v>
      </c>
      <c r="I158" s="347" t="s">
        <v>1153</v>
      </c>
      <c r="J158" s="347">
        <v>50</v>
      </c>
      <c r="K158" s="343"/>
    </row>
    <row r="159" s="1" customFormat="1" ht="15" customHeight="1">
      <c r="B159" s="320"/>
      <c r="C159" s="347" t="s">
        <v>111</v>
      </c>
      <c r="D159" s="295"/>
      <c r="E159" s="295"/>
      <c r="F159" s="348" t="s">
        <v>1151</v>
      </c>
      <c r="G159" s="295"/>
      <c r="H159" s="347" t="s">
        <v>1213</v>
      </c>
      <c r="I159" s="347" t="s">
        <v>1153</v>
      </c>
      <c r="J159" s="347" t="s">
        <v>1214</v>
      </c>
      <c r="K159" s="343"/>
    </row>
    <row r="160" s="1" customFormat="1" ht="15" customHeight="1">
      <c r="B160" s="320"/>
      <c r="C160" s="347" t="s">
        <v>1215</v>
      </c>
      <c r="D160" s="295"/>
      <c r="E160" s="295"/>
      <c r="F160" s="348" t="s">
        <v>1151</v>
      </c>
      <c r="G160" s="295"/>
      <c r="H160" s="347" t="s">
        <v>1216</v>
      </c>
      <c r="I160" s="347" t="s">
        <v>1186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1217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1145</v>
      </c>
      <c r="D166" s="310"/>
      <c r="E166" s="310"/>
      <c r="F166" s="310" t="s">
        <v>1146</v>
      </c>
      <c r="G166" s="352"/>
      <c r="H166" s="353" t="s">
        <v>57</v>
      </c>
      <c r="I166" s="353" t="s">
        <v>60</v>
      </c>
      <c r="J166" s="310" t="s">
        <v>1147</v>
      </c>
      <c r="K166" s="287"/>
    </row>
    <row r="167" s="1" customFormat="1" ht="17.25" customHeight="1">
      <c r="B167" s="288"/>
      <c r="C167" s="312" t="s">
        <v>1148</v>
      </c>
      <c r="D167" s="312"/>
      <c r="E167" s="312"/>
      <c r="F167" s="313" t="s">
        <v>1149</v>
      </c>
      <c r="G167" s="354"/>
      <c r="H167" s="355"/>
      <c r="I167" s="355"/>
      <c r="J167" s="312" t="s">
        <v>1150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1154</v>
      </c>
      <c r="D169" s="295"/>
      <c r="E169" s="295"/>
      <c r="F169" s="318" t="s">
        <v>1151</v>
      </c>
      <c r="G169" s="295"/>
      <c r="H169" s="295" t="s">
        <v>1191</v>
      </c>
      <c r="I169" s="295" t="s">
        <v>1153</v>
      </c>
      <c r="J169" s="295">
        <v>120</v>
      </c>
      <c r="K169" s="343"/>
    </row>
    <row r="170" s="1" customFormat="1" ht="15" customHeight="1">
      <c r="B170" s="320"/>
      <c r="C170" s="295" t="s">
        <v>1200</v>
      </c>
      <c r="D170" s="295"/>
      <c r="E170" s="295"/>
      <c r="F170" s="318" t="s">
        <v>1151</v>
      </c>
      <c r="G170" s="295"/>
      <c r="H170" s="295" t="s">
        <v>1201</v>
      </c>
      <c r="I170" s="295" t="s">
        <v>1153</v>
      </c>
      <c r="J170" s="295" t="s">
        <v>1202</v>
      </c>
      <c r="K170" s="343"/>
    </row>
    <row r="171" s="1" customFormat="1" ht="15" customHeight="1">
      <c r="B171" s="320"/>
      <c r="C171" s="295" t="s">
        <v>1099</v>
      </c>
      <c r="D171" s="295"/>
      <c r="E171" s="295"/>
      <c r="F171" s="318" t="s">
        <v>1151</v>
      </c>
      <c r="G171" s="295"/>
      <c r="H171" s="295" t="s">
        <v>1218</v>
      </c>
      <c r="I171" s="295" t="s">
        <v>1153</v>
      </c>
      <c r="J171" s="295" t="s">
        <v>1202</v>
      </c>
      <c r="K171" s="343"/>
    </row>
    <row r="172" s="1" customFormat="1" ht="15" customHeight="1">
      <c r="B172" s="320"/>
      <c r="C172" s="295" t="s">
        <v>1156</v>
      </c>
      <c r="D172" s="295"/>
      <c r="E172" s="295"/>
      <c r="F172" s="318" t="s">
        <v>1157</v>
      </c>
      <c r="G172" s="295"/>
      <c r="H172" s="295" t="s">
        <v>1218</v>
      </c>
      <c r="I172" s="295" t="s">
        <v>1153</v>
      </c>
      <c r="J172" s="295">
        <v>50</v>
      </c>
      <c r="K172" s="343"/>
    </row>
    <row r="173" s="1" customFormat="1" ht="15" customHeight="1">
      <c r="B173" s="320"/>
      <c r="C173" s="295" t="s">
        <v>1159</v>
      </c>
      <c r="D173" s="295"/>
      <c r="E173" s="295"/>
      <c r="F173" s="318" t="s">
        <v>1151</v>
      </c>
      <c r="G173" s="295"/>
      <c r="H173" s="295" t="s">
        <v>1218</v>
      </c>
      <c r="I173" s="295" t="s">
        <v>1161</v>
      </c>
      <c r="J173" s="295"/>
      <c r="K173" s="343"/>
    </row>
    <row r="174" s="1" customFormat="1" ht="15" customHeight="1">
      <c r="B174" s="320"/>
      <c r="C174" s="295" t="s">
        <v>1170</v>
      </c>
      <c r="D174" s="295"/>
      <c r="E174" s="295"/>
      <c r="F174" s="318" t="s">
        <v>1157</v>
      </c>
      <c r="G174" s="295"/>
      <c r="H174" s="295" t="s">
        <v>1218</v>
      </c>
      <c r="I174" s="295" t="s">
        <v>1153</v>
      </c>
      <c r="J174" s="295">
        <v>50</v>
      </c>
      <c r="K174" s="343"/>
    </row>
    <row r="175" s="1" customFormat="1" ht="15" customHeight="1">
      <c r="B175" s="320"/>
      <c r="C175" s="295" t="s">
        <v>1178</v>
      </c>
      <c r="D175" s="295"/>
      <c r="E175" s="295"/>
      <c r="F175" s="318" t="s">
        <v>1157</v>
      </c>
      <c r="G175" s="295"/>
      <c r="H175" s="295" t="s">
        <v>1218</v>
      </c>
      <c r="I175" s="295" t="s">
        <v>1153</v>
      </c>
      <c r="J175" s="295">
        <v>50</v>
      </c>
      <c r="K175" s="343"/>
    </row>
    <row r="176" s="1" customFormat="1" ht="15" customHeight="1">
      <c r="B176" s="320"/>
      <c r="C176" s="295" t="s">
        <v>1176</v>
      </c>
      <c r="D176" s="295"/>
      <c r="E176" s="295"/>
      <c r="F176" s="318" t="s">
        <v>1157</v>
      </c>
      <c r="G176" s="295"/>
      <c r="H176" s="295" t="s">
        <v>1218</v>
      </c>
      <c r="I176" s="295" t="s">
        <v>1153</v>
      </c>
      <c r="J176" s="295">
        <v>50</v>
      </c>
      <c r="K176" s="343"/>
    </row>
    <row r="177" s="1" customFormat="1" ht="15" customHeight="1">
      <c r="B177" s="320"/>
      <c r="C177" s="295" t="s">
        <v>137</v>
      </c>
      <c r="D177" s="295"/>
      <c r="E177" s="295"/>
      <c r="F177" s="318" t="s">
        <v>1151</v>
      </c>
      <c r="G177" s="295"/>
      <c r="H177" s="295" t="s">
        <v>1219</v>
      </c>
      <c r="I177" s="295" t="s">
        <v>1220</v>
      </c>
      <c r="J177" s="295"/>
      <c r="K177" s="343"/>
    </row>
    <row r="178" s="1" customFormat="1" ht="15" customHeight="1">
      <c r="B178" s="320"/>
      <c r="C178" s="295" t="s">
        <v>60</v>
      </c>
      <c r="D178" s="295"/>
      <c r="E178" s="295"/>
      <c r="F178" s="318" t="s">
        <v>1151</v>
      </c>
      <c r="G178" s="295"/>
      <c r="H178" s="295" t="s">
        <v>1221</v>
      </c>
      <c r="I178" s="295" t="s">
        <v>1222</v>
      </c>
      <c r="J178" s="295">
        <v>1</v>
      </c>
      <c r="K178" s="343"/>
    </row>
    <row r="179" s="1" customFormat="1" ht="15" customHeight="1">
      <c r="B179" s="320"/>
      <c r="C179" s="295" t="s">
        <v>56</v>
      </c>
      <c r="D179" s="295"/>
      <c r="E179" s="295"/>
      <c r="F179" s="318" t="s">
        <v>1151</v>
      </c>
      <c r="G179" s="295"/>
      <c r="H179" s="295" t="s">
        <v>1223</v>
      </c>
      <c r="I179" s="295" t="s">
        <v>1153</v>
      </c>
      <c r="J179" s="295">
        <v>20</v>
      </c>
      <c r="K179" s="343"/>
    </row>
    <row r="180" s="1" customFormat="1" ht="15" customHeight="1">
      <c r="B180" s="320"/>
      <c r="C180" s="295" t="s">
        <v>57</v>
      </c>
      <c r="D180" s="295"/>
      <c r="E180" s="295"/>
      <c r="F180" s="318" t="s">
        <v>1151</v>
      </c>
      <c r="G180" s="295"/>
      <c r="H180" s="295" t="s">
        <v>1224</v>
      </c>
      <c r="I180" s="295" t="s">
        <v>1153</v>
      </c>
      <c r="J180" s="295">
        <v>255</v>
      </c>
      <c r="K180" s="343"/>
    </row>
    <row r="181" s="1" customFormat="1" ht="15" customHeight="1">
      <c r="B181" s="320"/>
      <c r="C181" s="295" t="s">
        <v>138</v>
      </c>
      <c r="D181" s="295"/>
      <c r="E181" s="295"/>
      <c r="F181" s="318" t="s">
        <v>1151</v>
      </c>
      <c r="G181" s="295"/>
      <c r="H181" s="295" t="s">
        <v>1115</v>
      </c>
      <c r="I181" s="295" t="s">
        <v>1153</v>
      </c>
      <c r="J181" s="295">
        <v>10</v>
      </c>
      <c r="K181" s="343"/>
    </row>
    <row r="182" s="1" customFormat="1" ht="15" customHeight="1">
      <c r="B182" s="320"/>
      <c r="C182" s="295" t="s">
        <v>139</v>
      </c>
      <c r="D182" s="295"/>
      <c r="E182" s="295"/>
      <c r="F182" s="318" t="s">
        <v>1151</v>
      </c>
      <c r="G182" s="295"/>
      <c r="H182" s="295" t="s">
        <v>1225</v>
      </c>
      <c r="I182" s="295" t="s">
        <v>1186</v>
      </c>
      <c r="J182" s="295"/>
      <c r="K182" s="343"/>
    </row>
    <row r="183" s="1" customFormat="1" ht="15" customHeight="1">
      <c r="B183" s="320"/>
      <c r="C183" s="295" t="s">
        <v>1226</v>
      </c>
      <c r="D183" s="295"/>
      <c r="E183" s="295"/>
      <c r="F183" s="318" t="s">
        <v>1151</v>
      </c>
      <c r="G183" s="295"/>
      <c r="H183" s="295" t="s">
        <v>1227</v>
      </c>
      <c r="I183" s="295" t="s">
        <v>1186</v>
      </c>
      <c r="J183" s="295"/>
      <c r="K183" s="343"/>
    </row>
    <row r="184" s="1" customFormat="1" ht="15" customHeight="1">
      <c r="B184" s="320"/>
      <c r="C184" s="295" t="s">
        <v>1215</v>
      </c>
      <c r="D184" s="295"/>
      <c r="E184" s="295"/>
      <c r="F184" s="318" t="s">
        <v>1151</v>
      </c>
      <c r="G184" s="295"/>
      <c r="H184" s="295" t="s">
        <v>1228</v>
      </c>
      <c r="I184" s="295" t="s">
        <v>1186</v>
      </c>
      <c r="J184" s="295"/>
      <c r="K184" s="343"/>
    </row>
    <row r="185" s="1" customFormat="1" ht="15" customHeight="1">
      <c r="B185" s="320"/>
      <c r="C185" s="295" t="s">
        <v>141</v>
      </c>
      <c r="D185" s="295"/>
      <c r="E185" s="295"/>
      <c r="F185" s="318" t="s">
        <v>1157</v>
      </c>
      <c r="G185" s="295"/>
      <c r="H185" s="295" t="s">
        <v>1229</v>
      </c>
      <c r="I185" s="295" t="s">
        <v>1153</v>
      </c>
      <c r="J185" s="295">
        <v>50</v>
      </c>
      <c r="K185" s="343"/>
    </row>
    <row r="186" s="1" customFormat="1" ht="15" customHeight="1">
      <c r="B186" s="320"/>
      <c r="C186" s="295" t="s">
        <v>1230</v>
      </c>
      <c r="D186" s="295"/>
      <c r="E186" s="295"/>
      <c r="F186" s="318" t="s">
        <v>1157</v>
      </c>
      <c r="G186" s="295"/>
      <c r="H186" s="295" t="s">
        <v>1231</v>
      </c>
      <c r="I186" s="295" t="s">
        <v>1232</v>
      </c>
      <c r="J186" s="295"/>
      <c r="K186" s="343"/>
    </row>
    <row r="187" s="1" customFormat="1" ht="15" customHeight="1">
      <c r="B187" s="320"/>
      <c r="C187" s="295" t="s">
        <v>1233</v>
      </c>
      <c r="D187" s="295"/>
      <c r="E187" s="295"/>
      <c r="F187" s="318" t="s">
        <v>1157</v>
      </c>
      <c r="G187" s="295"/>
      <c r="H187" s="295" t="s">
        <v>1234</v>
      </c>
      <c r="I187" s="295" t="s">
        <v>1232</v>
      </c>
      <c r="J187" s="295"/>
      <c r="K187" s="343"/>
    </row>
    <row r="188" s="1" customFormat="1" ht="15" customHeight="1">
      <c r="B188" s="320"/>
      <c r="C188" s="295" t="s">
        <v>1235</v>
      </c>
      <c r="D188" s="295"/>
      <c r="E188" s="295"/>
      <c r="F188" s="318" t="s">
        <v>1157</v>
      </c>
      <c r="G188" s="295"/>
      <c r="H188" s="295" t="s">
        <v>1236</v>
      </c>
      <c r="I188" s="295" t="s">
        <v>1232</v>
      </c>
      <c r="J188" s="295"/>
      <c r="K188" s="343"/>
    </row>
    <row r="189" s="1" customFormat="1" ht="15" customHeight="1">
      <c r="B189" s="320"/>
      <c r="C189" s="356" t="s">
        <v>1237</v>
      </c>
      <c r="D189" s="295"/>
      <c r="E189" s="295"/>
      <c r="F189" s="318" t="s">
        <v>1157</v>
      </c>
      <c r="G189" s="295"/>
      <c r="H189" s="295" t="s">
        <v>1238</v>
      </c>
      <c r="I189" s="295" t="s">
        <v>1239</v>
      </c>
      <c r="J189" s="357" t="s">
        <v>1240</v>
      </c>
      <c r="K189" s="343"/>
    </row>
    <row r="190" s="1" customFormat="1" ht="15" customHeight="1">
      <c r="B190" s="320"/>
      <c r="C190" s="356" t="s">
        <v>45</v>
      </c>
      <c r="D190" s="295"/>
      <c r="E190" s="295"/>
      <c r="F190" s="318" t="s">
        <v>1151</v>
      </c>
      <c r="G190" s="295"/>
      <c r="H190" s="292" t="s">
        <v>1241</v>
      </c>
      <c r="I190" s="295" t="s">
        <v>1242</v>
      </c>
      <c r="J190" s="295"/>
      <c r="K190" s="343"/>
    </row>
    <row r="191" s="1" customFormat="1" ht="15" customHeight="1">
      <c r="B191" s="320"/>
      <c r="C191" s="356" t="s">
        <v>1243</v>
      </c>
      <c r="D191" s="295"/>
      <c r="E191" s="295"/>
      <c r="F191" s="318" t="s">
        <v>1151</v>
      </c>
      <c r="G191" s="295"/>
      <c r="H191" s="295" t="s">
        <v>1244</v>
      </c>
      <c r="I191" s="295" t="s">
        <v>1186</v>
      </c>
      <c r="J191" s="295"/>
      <c r="K191" s="343"/>
    </row>
    <row r="192" s="1" customFormat="1" ht="15" customHeight="1">
      <c r="B192" s="320"/>
      <c r="C192" s="356" t="s">
        <v>1245</v>
      </c>
      <c r="D192" s="295"/>
      <c r="E192" s="295"/>
      <c r="F192" s="318" t="s">
        <v>1151</v>
      </c>
      <c r="G192" s="295"/>
      <c r="H192" s="295" t="s">
        <v>1246</v>
      </c>
      <c r="I192" s="295" t="s">
        <v>1186</v>
      </c>
      <c r="J192" s="295"/>
      <c r="K192" s="343"/>
    </row>
    <row r="193" s="1" customFormat="1" ht="15" customHeight="1">
      <c r="B193" s="320"/>
      <c r="C193" s="356" t="s">
        <v>1247</v>
      </c>
      <c r="D193" s="295"/>
      <c r="E193" s="295"/>
      <c r="F193" s="318" t="s">
        <v>1157</v>
      </c>
      <c r="G193" s="295"/>
      <c r="H193" s="295" t="s">
        <v>1248</v>
      </c>
      <c r="I193" s="295" t="s">
        <v>1186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1249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1250</v>
      </c>
      <c r="D200" s="359"/>
      <c r="E200" s="359"/>
      <c r="F200" s="359" t="s">
        <v>1251</v>
      </c>
      <c r="G200" s="360"/>
      <c r="H200" s="359" t="s">
        <v>1252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1242</v>
      </c>
      <c r="D202" s="295"/>
      <c r="E202" s="295"/>
      <c r="F202" s="318" t="s">
        <v>46</v>
      </c>
      <c r="G202" s="295"/>
      <c r="H202" s="295" t="s">
        <v>1253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47</v>
      </c>
      <c r="G203" s="295"/>
      <c r="H203" s="295" t="s">
        <v>1254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50</v>
      </c>
      <c r="G204" s="295"/>
      <c r="H204" s="295" t="s">
        <v>1255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48</v>
      </c>
      <c r="G205" s="295"/>
      <c r="H205" s="295" t="s">
        <v>1256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49</v>
      </c>
      <c r="G206" s="295"/>
      <c r="H206" s="295" t="s">
        <v>1257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1198</v>
      </c>
      <c r="D208" s="295"/>
      <c r="E208" s="295"/>
      <c r="F208" s="318" t="s">
        <v>79</v>
      </c>
      <c r="G208" s="295"/>
      <c r="H208" s="295" t="s">
        <v>1258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1093</v>
      </c>
      <c r="G209" s="295"/>
      <c r="H209" s="295" t="s">
        <v>1094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1091</v>
      </c>
      <c r="G210" s="295"/>
      <c r="H210" s="295" t="s">
        <v>1259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1095</v>
      </c>
      <c r="G211" s="356"/>
      <c r="H211" s="347" t="s">
        <v>1096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1097</v>
      </c>
      <c r="G212" s="356"/>
      <c r="H212" s="347" t="s">
        <v>1260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1222</v>
      </c>
      <c r="D214" s="295"/>
      <c r="E214" s="295"/>
      <c r="F214" s="318">
        <v>1</v>
      </c>
      <c r="G214" s="356"/>
      <c r="H214" s="347" t="s">
        <v>1261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1262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1263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1264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DESKTOP-JGLBK2V\katcha</dc:creator>
  <cp:lastModifiedBy>DESKTOP-JGLBK2V\katcha</cp:lastModifiedBy>
  <dcterms:created xsi:type="dcterms:W3CDTF">2022-08-11T14:56:20Z</dcterms:created>
  <dcterms:modified xsi:type="dcterms:W3CDTF">2022-08-11T14:56:26Z</dcterms:modified>
</cp:coreProperties>
</file>